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Hanka\KrosData\Export\Filip 2024\Aktualizace Šterberk\"/>
    </mc:Choice>
  </mc:AlternateContent>
  <bookViews>
    <workbookView xWindow="0" yWindow="0" windowWidth="0" windowHeight="0"/>
  </bookViews>
  <sheets>
    <sheet name="Rekapitulace stavby" sheetId="1" r:id="rId1"/>
    <sheet name="001 - Příprava staveniště" sheetId="2" r:id="rId2"/>
    <sheet name="102 - Vozovka" sheetId="3" r:id="rId3"/>
    <sheet name="111 - Chodníky" sheetId="4" r:id="rId4"/>
    <sheet name="121 - Sjezdy" sheetId="5" r:id="rId5"/>
    <sheet name="141 - Vodorovné dopravní ..." sheetId="6" r:id="rId6"/>
    <sheet name="142 - Svislé dopravní zna..." sheetId="7" r:id="rId7"/>
    <sheet name="801 - Vegetační úpravy" sheetId="8" r:id="rId8"/>
    <sheet name="401 - Veřejné osvětlení" sheetId="9" r:id="rId9"/>
    <sheet name="VON - Ostatní a vedlejší ..." sheetId="10" r:id="rId10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'001 - Příprava staveniště'!$C$119:$K$220</definedName>
    <definedName name="_xlnm.Print_Area" localSheetId="1">'001 - Příprava staveniště'!$C$4:$J$76,'001 - Příprava staveniště'!$C$82:$J$101,'001 - Příprava staveniště'!$C$107:$K$220</definedName>
    <definedName name="_xlnm.Print_Titles" localSheetId="1">'001 - Příprava staveniště'!$119:$119</definedName>
    <definedName name="_xlnm._FilterDatabase" localSheetId="2" hidden="1">'102 - Vozovka'!$C$120:$K$209</definedName>
    <definedName name="_xlnm.Print_Area" localSheetId="2">'102 - Vozovka'!$C$4:$J$76,'102 - Vozovka'!$C$82:$J$102,'102 - Vozovka'!$C$108:$K$209</definedName>
    <definedName name="_xlnm.Print_Titles" localSheetId="2">'102 - Vozovka'!$120:$120</definedName>
    <definedName name="_xlnm._FilterDatabase" localSheetId="3" hidden="1">'111 - Chodníky'!$C$120:$K$186</definedName>
    <definedName name="_xlnm.Print_Area" localSheetId="3">'111 - Chodníky'!$C$4:$J$76,'111 - Chodníky'!$C$82:$J$102,'111 - Chodníky'!$C$108:$K$186</definedName>
    <definedName name="_xlnm.Print_Titles" localSheetId="3">'111 - Chodníky'!$120:$120</definedName>
    <definedName name="_xlnm._FilterDatabase" localSheetId="4" hidden="1">'121 - Sjezdy'!$C$120:$K$175</definedName>
    <definedName name="_xlnm.Print_Area" localSheetId="4">'121 - Sjezdy'!$C$4:$J$76,'121 - Sjezdy'!$C$82:$J$102,'121 - Sjezdy'!$C$108:$K$175</definedName>
    <definedName name="_xlnm.Print_Titles" localSheetId="4">'121 - Sjezdy'!$120:$120</definedName>
    <definedName name="_xlnm._FilterDatabase" localSheetId="5" hidden="1">'141 - Vodorovné dopravní ...'!$C$117:$K$147</definedName>
    <definedName name="_xlnm.Print_Area" localSheetId="5">'141 - Vodorovné dopravní ...'!$C$4:$J$76,'141 - Vodorovné dopravní ...'!$C$82:$J$99,'141 - Vodorovné dopravní ...'!$C$105:$K$147</definedName>
    <definedName name="_xlnm.Print_Titles" localSheetId="5">'141 - Vodorovné dopravní ...'!$117:$117</definedName>
    <definedName name="_xlnm._FilterDatabase" localSheetId="6" hidden="1">'142 - Svislé dopravní zna...'!$C$117:$K$134</definedName>
    <definedName name="_xlnm.Print_Area" localSheetId="6">'142 - Svislé dopravní zna...'!$C$4:$J$76,'142 - Svislé dopravní zna...'!$C$82:$J$99,'142 - Svislé dopravní zna...'!$C$105:$K$134</definedName>
    <definedName name="_xlnm.Print_Titles" localSheetId="6">'142 - Svislé dopravní zna...'!$117:$117</definedName>
    <definedName name="_xlnm._FilterDatabase" localSheetId="7" hidden="1">'801 - Vegetační úpravy'!$C$117:$K$152</definedName>
    <definedName name="_xlnm.Print_Area" localSheetId="7">'801 - Vegetační úpravy'!$C$4:$J$76,'801 - Vegetační úpravy'!$C$82:$J$99,'801 - Vegetační úpravy'!$C$105:$K$152</definedName>
    <definedName name="_xlnm.Print_Titles" localSheetId="7">'801 - Vegetační úpravy'!$117:$117</definedName>
    <definedName name="_xlnm._FilterDatabase" localSheetId="8" hidden="1">'401 - Veřejné osvětlení'!$C$135:$K$309</definedName>
    <definedName name="_xlnm.Print_Area" localSheetId="8">'401 - Veřejné osvětlení'!$C$4:$J$76,'401 - Veřejné osvětlení'!$C$82:$J$117,'401 - Veřejné osvětlení'!$C$123:$K$309</definedName>
    <definedName name="_xlnm.Print_Titles" localSheetId="8">'401 - Veřejné osvětlení'!$135:$135</definedName>
    <definedName name="_xlnm._FilterDatabase" localSheetId="9" hidden="1">'VON - Ostatní a vedlejší ...'!$C$120:$K$238</definedName>
    <definedName name="_xlnm.Print_Area" localSheetId="9">'VON - Ostatní a vedlejší ...'!$C$4:$J$76,'VON - Ostatní a vedlejší ...'!$C$82:$J$102,'VON - Ostatní a vedlejší ...'!$C$108:$K$238</definedName>
    <definedName name="_xlnm.Print_Titles" localSheetId="9">'VON - Ostatní a vedlejší ...'!$120:$120</definedName>
  </definedNames>
  <calcPr/>
</workbook>
</file>

<file path=xl/calcChain.xml><?xml version="1.0" encoding="utf-8"?>
<calcChain xmlns="http://schemas.openxmlformats.org/spreadsheetml/2006/main">
  <c i="10" l="1" r="J37"/>
  <c r="J36"/>
  <c i="1" r="AY103"/>
  <c i="10" r="J35"/>
  <c i="1" r="AX103"/>
  <c i="10" r="BI229"/>
  <c r="BH229"/>
  <c r="BG229"/>
  <c r="BF229"/>
  <c r="T229"/>
  <c r="T228"/>
  <c r="R229"/>
  <c r="R228"/>
  <c r="P229"/>
  <c r="P228"/>
  <c r="BI223"/>
  <c r="BH223"/>
  <c r="BG223"/>
  <c r="BF223"/>
  <c r="T223"/>
  <c r="R223"/>
  <c r="P22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T201"/>
  <c r="R202"/>
  <c r="R201"/>
  <c r="P202"/>
  <c r="P201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81"/>
  <c r="BH181"/>
  <c r="BG181"/>
  <c r="BF181"/>
  <c r="T181"/>
  <c r="R181"/>
  <c r="P181"/>
  <c r="BI179"/>
  <c r="BH179"/>
  <c r="BG179"/>
  <c r="BF179"/>
  <c r="T179"/>
  <c r="R179"/>
  <c r="P179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56"/>
  <c r="BH156"/>
  <c r="BG156"/>
  <c r="BF156"/>
  <c r="T156"/>
  <c r="R156"/>
  <c r="P156"/>
  <c r="BI151"/>
  <c r="BH151"/>
  <c r="BG151"/>
  <c r="BF151"/>
  <c r="T151"/>
  <c r="R151"/>
  <c r="P151"/>
  <c r="BI149"/>
  <c r="BH149"/>
  <c r="BG149"/>
  <c r="BF149"/>
  <c r="T149"/>
  <c r="R149"/>
  <c r="P149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3"/>
  <c r="BH123"/>
  <c r="BG123"/>
  <c r="BF123"/>
  <c r="T123"/>
  <c r="R123"/>
  <c r="P123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9" r="J174"/>
  <c r="J37"/>
  <c r="J36"/>
  <c i="1" r="AY102"/>
  <c i="9" r="J35"/>
  <c i="1" r="AX102"/>
  <c i="9" r="BI308"/>
  <c r="BH308"/>
  <c r="BG308"/>
  <c r="BF308"/>
  <c r="T308"/>
  <c r="T307"/>
  <c r="R308"/>
  <c r="R307"/>
  <c r="P308"/>
  <c r="P307"/>
  <c r="BI305"/>
  <c r="BH305"/>
  <c r="BG305"/>
  <c r="BF305"/>
  <c r="T305"/>
  <c r="T304"/>
  <c r="R305"/>
  <c r="R304"/>
  <c r="P305"/>
  <c r="P304"/>
  <c r="BI302"/>
  <c r="BH302"/>
  <c r="BG302"/>
  <c r="BF302"/>
  <c r="T302"/>
  <c r="T301"/>
  <c r="T300"/>
  <c r="R302"/>
  <c r="R301"/>
  <c r="R300"/>
  <c r="P302"/>
  <c r="P301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J105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J133"/>
  <c r="J132"/>
  <c r="F132"/>
  <c r="F130"/>
  <c r="E128"/>
  <c r="J92"/>
  <c r="J91"/>
  <c r="F91"/>
  <c r="F89"/>
  <c r="E87"/>
  <c r="J18"/>
  <c r="E18"/>
  <c r="F133"/>
  <c r="J17"/>
  <c r="J12"/>
  <c r="J89"/>
  <c r="E7"/>
  <c r="E126"/>
  <c i="8" r="J37"/>
  <c r="J36"/>
  <c i="1" r="AY101"/>
  <c i="8" r="J35"/>
  <c i="1" r="AX101"/>
  <c i="8"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89"/>
  <c r="E7"/>
  <c r="E108"/>
  <c i="7" r="J37"/>
  <c r="J36"/>
  <c i="1" r="AY100"/>
  <c i="7" r="J35"/>
  <c i="1" r="AX100"/>
  <c i="7" r="BI131"/>
  <c r="BH131"/>
  <c r="BG131"/>
  <c r="BF131"/>
  <c r="T131"/>
  <c r="R131"/>
  <c r="P131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85"/>
  <c i="6" r="J37"/>
  <c r="J36"/>
  <c i="1" r="AY99"/>
  <c i="6" r="J35"/>
  <c i="1" r="AX99"/>
  <c i="6"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89"/>
  <c r="E7"/>
  <c r="E108"/>
  <c i="5" r="J37"/>
  <c r="J36"/>
  <c i="1" r="AY98"/>
  <c i="5" r="J35"/>
  <c i="1" r="AX98"/>
  <c i="5" r="BI174"/>
  <c r="BH174"/>
  <c r="BG174"/>
  <c r="BF174"/>
  <c r="T174"/>
  <c r="T173"/>
  <c r="R174"/>
  <c r="R173"/>
  <c r="P174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R149"/>
  <c r="P149"/>
  <c r="BI147"/>
  <c r="BH147"/>
  <c r="BG147"/>
  <c r="BF147"/>
  <c r="T147"/>
  <c r="R147"/>
  <c r="P147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8"/>
  <c r="BH128"/>
  <c r="BG128"/>
  <c r="BF128"/>
  <c r="T128"/>
  <c r="R128"/>
  <c r="P128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4" r="J37"/>
  <c r="J36"/>
  <c i="1" r="AY97"/>
  <c i="4" r="J35"/>
  <c i="1" r="AX97"/>
  <c i="4" r="BI185"/>
  <c r="BH185"/>
  <c r="BG185"/>
  <c r="BF185"/>
  <c r="T185"/>
  <c r="T184"/>
  <c r="R185"/>
  <c r="R184"/>
  <c r="P185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3" r="J37"/>
  <c r="J36"/>
  <c i="1" r="AY96"/>
  <c i="3" r="J35"/>
  <c i="1" r="AX96"/>
  <c i="3" r="BI208"/>
  <c r="BH208"/>
  <c r="BG208"/>
  <c r="BF208"/>
  <c r="T208"/>
  <c r="T207"/>
  <c r="R208"/>
  <c r="R207"/>
  <c r="P208"/>
  <c r="P207"/>
  <c r="BI205"/>
  <c r="BH205"/>
  <c r="BG205"/>
  <c r="BF205"/>
  <c r="T205"/>
  <c r="R205"/>
  <c r="P205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2"/>
  <c r="BH182"/>
  <c r="BG182"/>
  <c r="BF182"/>
  <c r="T182"/>
  <c r="R182"/>
  <c r="P182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3"/>
  <c r="BH163"/>
  <c r="BG163"/>
  <c r="BF163"/>
  <c r="T163"/>
  <c r="R163"/>
  <c r="P163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8"/>
  <c r="BH128"/>
  <c r="BG128"/>
  <c r="BF128"/>
  <c r="T128"/>
  <c r="R128"/>
  <c r="P128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2" r="J37"/>
  <c r="J36"/>
  <c i="1" r="AY95"/>
  <c i="2" r="J35"/>
  <c i="1" r="AX95"/>
  <c i="2"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2"/>
  <c r="BH192"/>
  <c r="BG192"/>
  <c r="BF192"/>
  <c r="T192"/>
  <c r="R192"/>
  <c r="P192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85"/>
  <c i="1" r="L90"/>
  <c r="AM90"/>
  <c r="AM89"/>
  <c r="L89"/>
  <c r="AM87"/>
  <c r="L87"/>
  <c r="L85"/>
  <c r="L84"/>
  <c i="2" r="BK211"/>
  <c r="BK155"/>
  <c r="J181"/>
  <c r="BK185"/>
  <c r="J190"/>
  <c i="3" r="J163"/>
  <c r="BK195"/>
  <c r="J130"/>
  <c i="4" r="J163"/>
  <c i="5" r="BK130"/>
  <c r="BK154"/>
  <c r="J174"/>
  <c i="6" r="BK134"/>
  <c i="8" r="BK129"/>
  <c i="9" r="BK296"/>
  <c r="BK166"/>
  <c r="J213"/>
  <c r="J283"/>
  <c r="J227"/>
  <c r="BK211"/>
  <c r="J198"/>
  <c i="10" r="BK123"/>
  <c i="2" r="BK206"/>
  <c r="J135"/>
  <c r="J131"/>
  <c r="BK217"/>
  <c r="BK140"/>
  <c i="3" r="BK171"/>
  <c r="J159"/>
  <c i="4" r="J147"/>
  <c r="J167"/>
  <c i="5" r="J134"/>
  <c r="J124"/>
  <c i="6" r="BK129"/>
  <c i="7" r="J121"/>
  <c i="8" r="J133"/>
  <c i="9" r="J254"/>
  <c r="BK294"/>
  <c r="BK171"/>
  <c r="BK305"/>
  <c r="J164"/>
  <c r="BK277"/>
  <c r="BK238"/>
  <c r="BK285"/>
  <c r="J245"/>
  <c r="BK242"/>
  <c r="BK152"/>
  <c i="10" r="J193"/>
  <c r="J197"/>
  <c r="J223"/>
  <c r="BK185"/>
  <c i="2" r="BK201"/>
  <c r="BK192"/>
  <c r="BK213"/>
  <c r="BK146"/>
  <c i="3" r="BK191"/>
  <c r="BK205"/>
  <c r="J168"/>
  <c i="4" r="BK152"/>
  <c i="5" r="BK149"/>
  <c r="BK167"/>
  <c r="J167"/>
  <c i="6" r="J134"/>
  <c i="7" r="BK131"/>
  <c i="8" r="J125"/>
  <c i="9" r="BK149"/>
  <c r="J223"/>
  <c r="J231"/>
  <c r="BK186"/>
  <c r="BK178"/>
  <c r="J180"/>
  <c r="J225"/>
  <c r="J194"/>
  <c r="BK190"/>
  <c r="BK233"/>
  <c r="J209"/>
  <c r="BK143"/>
  <c i="10" r="BK173"/>
  <c r="J156"/>
  <c r="BK229"/>
  <c r="BK151"/>
  <c r="J205"/>
  <c i="2" r="BK164"/>
  <c r="J211"/>
  <c r="BK172"/>
  <c r="BK160"/>
  <c r="J160"/>
  <c i="3" r="BK143"/>
  <c r="BK208"/>
  <c i="4" r="BK135"/>
  <c r="J124"/>
  <c i="9" r="BK292"/>
  <c r="BK139"/>
  <c r="BK288"/>
  <c r="J292"/>
  <c i="3" r="J203"/>
  <c r="BK149"/>
  <c r="BK134"/>
  <c r="J187"/>
  <c i="4" r="J139"/>
  <c i="5" r="BK158"/>
  <c r="J138"/>
  <c r="BK128"/>
  <c i="6" r="J125"/>
  <c i="7" r="J125"/>
  <c i="9" r="BK279"/>
  <c r="BK260"/>
  <c r="J157"/>
  <c r="BK198"/>
  <c r="J204"/>
  <c r="BK272"/>
  <c r="J200"/>
  <c r="J256"/>
  <c r="BK240"/>
  <c r="J242"/>
  <c i="2" r="J199"/>
  <c r="J192"/>
  <c r="J155"/>
  <c i="3" r="BK168"/>
  <c r="BK154"/>
  <c r="J195"/>
  <c r="J208"/>
  <c i="4" r="BK163"/>
  <c r="J152"/>
  <c r="BK147"/>
  <c r="J143"/>
  <c r="BK129"/>
  <c r="J172"/>
  <c r="BK167"/>
  <c i="9" r="J240"/>
  <c r="BK302"/>
  <c r="BK207"/>
  <c r="J277"/>
  <c r="BK219"/>
  <c r="BK200"/>
  <c i="10" r="BK209"/>
  <c r="J185"/>
  <c r="J173"/>
  <c r="BK195"/>
  <c i="2" r="J201"/>
  <c r="BK190"/>
  <c r="BK151"/>
  <c r="J172"/>
  <c i="3" r="BK182"/>
  <c r="J182"/>
  <c r="J134"/>
  <c r="BK159"/>
  <c i="4" r="BK131"/>
  <c r="J161"/>
  <c i="5" r="J130"/>
  <c r="J149"/>
  <c i="6" r="J144"/>
  <c r="BK125"/>
  <c i="8" r="BK125"/>
  <c i="9" r="BK290"/>
  <c r="BK308"/>
  <c r="J211"/>
  <c r="J263"/>
  <c r="J190"/>
  <c r="J252"/>
  <c r="J294"/>
  <c r="BK209"/>
  <c r="J171"/>
  <c r="BK204"/>
  <c r="BK194"/>
  <c r="J143"/>
  <c i="10" r="BK205"/>
  <c r="J211"/>
  <c r="J187"/>
  <c r="J151"/>
  <c r="J181"/>
  <c i="2" r="J174"/>
  <c r="BK127"/>
  <c r="J127"/>
  <c r="BK177"/>
  <c i="3" r="J171"/>
  <c r="BK130"/>
  <c r="J191"/>
  <c r="J149"/>
  <c i="4" r="J157"/>
  <c i="5" r="J169"/>
  <c r="BK138"/>
  <c i="6" r="BK121"/>
  <c i="8" r="J141"/>
  <c r="J137"/>
  <c i="9" r="J260"/>
  <c r="BK283"/>
  <c r="J308"/>
  <c r="J184"/>
  <c r="J290"/>
  <c r="J279"/>
  <c r="J159"/>
  <c r="J152"/>
  <c r="J221"/>
  <c r="BK221"/>
  <c r="J250"/>
  <c r="BK147"/>
  <c r="J149"/>
  <c i="10" r="BK171"/>
  <c r="BK149"/>
  <c r="J169"/>
  <c r="BK136"/>
  <c r="J136"/>
  <c i="2" r="J140"/>
  <c i="3" r="BK187"/>
  <c r="BK176"/>
  <c r="J176"/>
  <c i="4" r="J185"/>
  <c r="BK124"/>
  <c i="5" r="J158"/>
  <c r="BK134"/>
  <c r="BK174"/>
  <c i="6" r="J129"/>
  <c r="J142"/>
  <c i="7" r="BK121"/>
  <c i="8" r="BK121"/>
  <c i="9" r="J266"/>
  <c r="J296"/>
  <c r="BK196"/>
  <c r="J188"/>
  <c r="J166"/>
  <c r="J285"/>
  <c r="J176"/>
  <c r="J196"/>
  <c r="BK223"/>
  <c r="J182"/>
  <c r="J229"/>
  <c i="2" r="BK131"/>
  <c r="J206"/>
  <c r="BK181"/>
  <c r="J217"/>
  <c r="BK123"/>
  <c i="3" r="BK203"/>
  <c r="J205"/>
  <c r="BK124"/>
  <c i="4" r="BK172"/>
  <c r="J135"/>
  <c i="5" r="BK147"/>
  <c i="6" r="BK138"/>
  <c i="7" r="J129"/>
  <c i="8" r="J121"/>
  <c i="9" r="J207"/>
  <c r="BK258"/>
  <c r="J281"/>
  <c r="J288"/>
  <c r="BK245"/>
  <c r="J139"/>
  <c r="BK188"/>
  <c r="BK225"/>
  <c r="J161"/>
  <c i="10" r="BK156"/>
  <c r="BK223"/>
  <c r="BK169"/>
  <c r="BK179"/>
  <c i="2" r="BK135"/>
  <c r="J177"/>
  <c r="J168"/>
  <c r="BK199"/>
  <c i="1" r="AS94"/>
  <c i="3" r="BK199"/>
  <c i="4" r="BK161"/>
  <c r="BK180"/>
  <c r="BK157"/>
  <c i="5" r="J141"/>
  <c i="6" r="J138"/>
  <c r="J121"/>
  <c i="8" r="J146"/>
  <c r="BK137"/>
  <c i="9" r="J302"/>
  <c r="J202"/>
  <c r="J233"/>
  <c r="BK298"/>
  <c r="J154"/>
  <c r="BK235"/>
  <c r="J258"/>
  <c r="J178"/>
  <c r="BK215"/>
  <c r="BK217"/>
  <c r="J235"/>
  <c i="10" r="J179"/>
  <c r="BK132"/>
  <c r="J140"/>
  <c r="BK202"/>
  <c r="BK197"/>
  <c i="2" r="J185"/>
  <c r="J146"/>
  <c r="J213"/>
  <c r="BK168"/>
  <c r="J164"/>
  <c i="3" r="J199"/>
  <c r="J138"/>
  <c r="J128"/>
  <c r="BK138"/>
  <c i="4" r="J180"/>
  <c r="J131"/>
  <c i="5" r="BK162"/>
  <c r="J171"/>
  <c i="7" r="J131"/>
  <c i="8" r="BK146"/>
  <c i="9" r="BK161"/>
  <c r="BK169"/>
  <c r="J272"/>
  <c r="BK229"/>
  <c r="J192"/>
  <c r="J186"/>
  <c r="BK266"/>
  <c r="BK256"/>
  <c r="BK227"/>
  <c r="BK180"/>
  <c r="BK192"/>
  <c i="10" r="BK207"/>
  <c r="J195"/>
  <c r="J123"/>
  <c r="BK140"/>
  <c r="BK144"/>
  <c i="3" r="J143"/>
  <c i="4" r="BK139"/>
  <c r="BK185"/>
  <c r="BK143"/>
  <c i="5" r="J154"/>
  <c r="BK124"/>
  <c i="6" r="BK142"/>
  <c i="7" r="BK129"/>
  <c i="8" r="BK141"/>
  <c i="9" r="J215"/>
  <c r="J298"/>
  <c r="J141"/>
  <c r="BK250"/>
  <c r="BK184"/>
  <c r="BK247"/>
  <c r="J247"/>
  <c r="BK252"/>
  <c r="BK275"/>
  <c r="J169"/>
  <c r="BK157"/>
  <c i="10" r="J191"/>
  <c r="J171"/>
  <c r="BK211"/>
  <c r="J209"/>
  <c i="2" r="BK174"/>
  <c r="J197"/>
  <c r="BK197"/>
  <c r="J123"/>
  <c r="J151"/>
  <c i="3" r="BK163"/>
  <c r="BK128"/>
  <c r="J124"/>
  <c i="4" r="BK176"/>
  <c i="5" r="BK171"/>
  <c r="BK169"/>
  <c r="J162"/>
  <c i="6" r="BK144"/>
  <c i="8" r="J129"/>
  <c i="9" r="BK159"/>
  <c r="BK231"/>
  <c r="J269"/>
  <c r="BK254"/>
  <c r="BK202"/>
  <c r="J275"/>
  <c r="BK141"/>
  <c r="BK164"/>
  <c r="J219"/>
  <c r="BK176"/>
  <c r="BK213"/>
  <c r="J147"/>
  <c i="10" r="J207"/>
  <c r="J202"/>
  <c r="BK181"/>
  <c r="BK191"/>
  <c i="3" r="J154"/>
  <c i="4" r="J176"/>
  <c r="J129"/>
  <c i="5" r="J147"/>
  <c r="J128"/>
  <c r="BK141"/>
  <c i="7" r="BK125"/>
  <c i="8" r="BK133"/>
  <c i="9" r="BK182"/>
  <c r="J305"/>
  <c r="BK281"/>
  <c r="BK269"/>
  <c r="BK263"/>
  <c r="J217"/>
  <c r="J238"/>
  <c r="BK154"/>
  <c i="10" r="BK193"/>
  <c r="J149"/>
  <c r="J229"/>
  <c r="BK187"/>
  <c r="J132"/>
  <c r="J144"/>
  <c i="4" l="1" r="BK151"/>
  <c r="J151"/>
  <c r="J99"/>
  <c i="5" r="T123"/>
  <c i="6" r="BK120"/>
  <c r="J120"/>
  <c r="J98"/>
  <c i="2" r="T176"/>
  <c i="3" r="R123"/>
  <c i="5" r="BK140"/>
  <c r="J140"/>
  <c r="J99"/>
  <c i="6" r="P120"/>
  <c r="P119"/>
  <c r="P118"/>
  <c i="1" r="AU99"/>
  <c i="9" r="BK146"/>
  <c r="J146"/>
  <c r="J99"/>
  <c r="BK163"/>
  <c r="J163"/>
  <c r="J102"/>
  <c i="2" r="R176"/>
  <c i="5" r="P140"/>
  <c i="9" r="T175"/>
  <c r="R237"/>
  <c r="R274"/>
  <c i="2" r="BK189"/>
  <c r="J189"/>
  <c r="J100"/>
  <c i="4" r="R123"/>
  <c i="5" r="T166"/>
  <c i="6" r="R120"/>
  <c r="R119"/>
  <c r="R118"/>
  <c i="9" r="BK151"/>
  <c r="J151"/>
  <c r="J100"/>
  <c r="P156"/>
  <c r="T163"/>
  <c r="BK249"/>
  <c r="J249"/>
  <c r="J110"/>
  <c i="2" r="R189"/>
  <c i="3" r="BK142"/>
  <c r="J142"/>
  <c r="J99"/>
  <c i="4" r="BK123"/>
  <c r="J123"/>
  <c r="J98"/>
  <c i="7" r="R120"/>
  <c r="R119"/>
  <c r="R118"/>
  <c i="9" r="T146"/>
  <c r="BK206"/>
  <c r="J206"/>
  <c r="J107"/>
  <c r="BK244"/>
  <c r="J244"/>
  <c r="J109"/>
  <c r="BK274"/>
  <c r="J274"/>
  <c r="J111"/>
  <c i="2" r="T189"/>
  <c i="3" r="BK123"/>
  <c r="J123"/>
  <c r="J98"/>
  <c i="4" r="R151"/>
  <c i="5" r="P166"/>
  <c i="9" r="R146"/>
  <c r="R206"/>
  <c r="BK287"/>
  <c r="J287"/>
  <c r="J112"/>
  <c i="2" r="R122"/>
  <c r="R121"/>
  <c r="R120"/>
  <c i="3" r="T142"/>
  <c i="4" r="P151"/>
  <c i="5" r="T140"/>
  <c i="6" r="T120"/>
  <c r="T119"/>
  <c r="T118"/>
  <c i="8" r="BK120"/>
  <c r="BK119"/>
  <c r="BK118"/>
  <c r="J118"/>
  <c i="9" r="P138"/>
  <c r="R151"/>
  <c r="P163"/>
  <c r="P168"/>
  <c r="T249"/>
  <c i="2" r="P176"/>
  <c i="3" r="P142"/>
  <c i="5" r="BK166"/>
  <c r="J166"/>
  <c r="J100"/>
  <c i="9" r="R156"/>
  <c i="2" r="BK122"/>
  <c i="3" r="P123"/>
  <c i="4" r="T151"/>
  <c i="9" r="BK175"/>
  <c r="J175"/>
  <c r="J106"/>
  <c r="R287"/>
  <c i="2" r="T122"/>
  <c r="T121"/>
  <c r="T120"/>
  <c i="3" r="R142"/>
  <c i="4" r="P123"/>
  <c i="5" r="R166"/>
  <c i="9" r="P175"/>
  <c r="P237"/>
  <c r="T244"/>
  <c i="2" r="P122"/>
  <c i="3" r="T170"/>
  <c i="4" r="P171"/>
  <c i="5" r="P123"/>
  <c r="P122"/>
  <c r="P121"/>
  <c i="1" r="AU98"/>
  <c i="7" r="T120"/>
  <c r="T119"/>
  <c r="T118"/>
  <c i="9" r="R138"/>
  <c r="BK156"/>
  <c r="J156"/>
  <c r="J101"/>
  <c r="R168"/>
  <c r="P249"/>
  <c i="10" r="R122"/>
  <c i="3" r="T123"/>
  <c r="T122"/>
  <c r="T121"/>
  <c i="4" r="T123"/>
  <c i="5" r="R140"/>
  <c i="9" r="P146"/>
  <c r="T156"/>
  <c r="BK168"/>
  <c r="J168"/>
  <c r="J103"/>
  <c r="BK237"/>
  <c r="J237"/>
  <c r="J108"/>
  <c r="T274"/>
  <c i="10" r="T122"/>
  <c i="9" r="BK138"/>
  <c r="J138"/>
  <c r="J98"/>
  <c r="T151"/>
  <c r="R163"/>
  <c r="T168"/>
  <c r="R249"/>
  <c i="3" r="BK170"/>
  <c r="J170"/>
  <c r="J100"/>
  <c i="4" r="BK171"/>
  <c r="J171"/>
  <c r="J100"/>
  <c i="8" r="T120"/>
  <c r="T119"/>
  <c r="T118"/>
  <c i="9" r="R175"/>
  <c r="R173"/>
  <c r="T237"/>
  <c r="P287"/>
  <c i="10" r="BK122"/>
  <c r="J122"/>
  <c r="J97"/>
  <c i="2" r="BK176"/>
  <c r="J176"/>
  <c r="J99"/>
  <c i="3" r="P170"/>
  <c i="4" r="T171"/>
  <c i="5" r="BK123"/>
  <c r="J123"/>
  <c r="J98"/>
  <c i="7" r="BK120"/>
  <c r="BK119"/>
  <c r="J119"/>
  <c r="J97"/>
  <c i="8" r="P120"/>
  <c r="P119"/>
  <c r="P118"/>
  <c i="1" r="AU101"/>
  <c i="9" r="T138"/>
  <c r="T137"/>
  <c r="T206"/>
  <c r="R244"/>
  <c r="P274"/>
  <c i="10" r="P122"/>
  <c r="BK204"/>
  <c r="J204"/>
  <c r="J100"/>
  <c r="R204"/>
  <c r="R148"/>
  <c i="2" r="P189"/>
  <c i="3" r="R170"/>
  <c r="R122"/>
  <c r="R121"/>
  <c i="4" r="R171"/>
  <c i="5" r="R123"/>
  <c r="R122"/>
  <c r="R121"/>
  <c i="7" r="P120"/>
  <c r="P119"/>
  <c r="P118"/>
  <c i="1" r="AU100"/>
  <c i="8" r="R120"/>
  <c r="R119"/>
  <c r="R118"/>
  <c i="9" r="P151"/>
  <c r="P206"/>
  <c r="P244"/>
  <c r="T287"/>
  <c i="10" r="P204"/>
  <c r="P148"/>
  <c r="T204"/>
  <c r="T148"/>
  <c i="9" r="BK304"/>
  <c r="J304"/>
  <c r="J115"/>
  <c i="3" r="BK207"/>
  <c r="J207"/>
  <c r="J101"/>
  <c i="9" r="BK301"/>
  <c r="J301"/>
  <c r="J114"/>
  <c r="BK307"/>
  <c r="J307"/>
  <c r="J116"/>
  <c i="4" r="BK184"/>
  <c r="J184"/>
  <c r="J101"/>
  <c i="5" r="BK173"/>
  <c r="J173"/>
  <c r="J101"/>
  <c i="10" r="BK148"/>
  <c r="J148"/>
  <c r="J98"/>
  <c r="BK201"/>
  <c r="J201"/>
  <c r="J99"/>
  <c r="BK228"/>
  <c r="J228"/>
  <c r="J101"/>
  <c i="9" r="BK173"/>
  <c r="J173"/>
  <c r="J104"/>
  <c i="10" r="BE179"/>
  <c r="J89"/>
  <c r="BE202"/>
  <c r="BE151"/>
  <c r="BE187"/>
  <c r="BE144"/>
  <c r="BE209"/>
  <c r="BE211"/>
  <c r="BE223"/>
  <c r="BE171"/>
  <c r="BE185"/>
  <c r="BE193"/>
  <c i="9" r="BK300"/>
  <c r="J300"/>
  <c r="J113"/>
  <c i="10" r="F92"/>
  <c r="BE169"/>
  <c r="BE207"/>
  <c r="BE229"/>
  <c r="BE132"/>
  <c r="BE173"/>
  <c i="9" r="BK137"/>
  <c r="BK136"/>
  <c r="J136"/>
  <c r="J96"/>
  <c i="10" r="BE123"/>
  <c r="BE191"/>
  <c r="BE195"/>
  <c r="BE136"/>
  <c r="BE140"/>
  <c r="BE197"/>
  <c r="E85"/>
  <c r="BE149"/>
  <c r="BE205"/>
  <c r="BE156"/>
  <c r="BE181"/>
  <c i="8" r="J96"/>
  <c i="9" r="BE186"/>
  <c r="BE238"/>
  <c r="J130"/>
  <c r="BE149"/>
  <c r="BE202"/>
  <c r="BE260"/>
  <c r="BE157"/>
  <c r="BE209"/>
  <c r="BE256"/>
  <c r="BE263"/>
  <c r="F92"/>
  <c r="BE198"/>
  <c r="BE207"/>
  <c r="BE211"/>
  <c r="BE229"/>
  <c r="BE235"/>
  <c r="BE245"/>
  <c r="BE279"/>
  <c r="BE141"/>
  <c r="BE154"/>
  <c r="BE166"/>
  <c r="BE180"/>
  <c r="BE266"/>
  <c r="BE275"/>
  <c r="BE288"/>
  <c i="8" r="J119"/>
  <c r="J97"/>
  <c i="9" r="E85"/>
  <c r="BE147"/>
  <c r="BE159"/>
  <c r="BE171"/>
  <c r="BE231"/>
  <c r="BE152"/>
  <c r="BE161"/>
  <c r="BE169"/>
  <c r="BE176"/>
  <c r="BE182"/>
  <c r="BE219"/>
  <c r="BE221"/>
  <c r="BE227"/>
  <c r="BE252"/>
  <c r="BE258"/>
  <c r="BE302"/>
  <c r="BE194"/>
  <c r="BE200"/>
  <c r="BE204"/>
  <c r="BE240"/>
  <c r="BE281"/>
  <c r="BE292"/>
  <c r="BE188"/>
  <c r="BE196"/>
  <c r="BE254"/>
  <c r="BE269"/>
  <c r="BE272"/>
  <c r="BE213"/>
  <c r="BE247"/>
  <c r="BE164"/>
  <c r="BE178"/>
  <c r="BE283"/>
  <c i="8" r="J120"/>
  <c r="J98"/>
  <c i="9" r="BE139"/>
  <c r="BE143"/>
  <c r="BE217"/>
  <c r="BE223"/>
  <c r="BE242"/>
  <c r="BE277"/>
  <c r="BE290"/>
  <c r="BE298"/>
  <c r="BE184"/>
  <c r="BE190"/>
  <c r="BE215"/>
  <c r="BE225"/>
  <c r="BE294"/>
  <c r="BE285"/>
  <c r="BE296"/>
  <c r="BE305"/>
  <c r="BE308"/>
  <c r="BE192"/>
  <c r="BE233"/>
  <c r="BE250"/>
  <c i="7" r="BK118"/>
  <c r="J118"/>
  <c i="8" r="BE125"/>
  <c i="7" r="J120"/>
  <c r="J98"/>
  <c i="8" r="J112"/>
  <c r="E85"/>
  <c r="BE129"/>
  <c r="BE121"/>
  <c r="BE137"/>
  <c r="BE141"/>
  <c r="BE146"/>
  <c r="F92"/>
  <c r="BE133"/>
  <c i="7" r="J89"/>
  <c i="6" r="BK119"/>
  <c r="J119"/>
  <c r="J97"/>
  <c i="7" r="E108"/>
  <c r="BE121"/>
  <c r="F92"/>
  <c r="BE129"/>
  <c r="BE125"/>
  <c r="BE131"/>
  <c i="6" r="F92"/>
  <c i="5" r="BK122"/>
  <c r="BK121"/>
  <c r="J121"/>
  <c i="6" r="E85"/>
  <c r="BE142"/>
  <c r="BE138"/>
  <c r="J112"/>
  <c r="BE121"/>
  <c r="BE125"/>
  <c r="BE129"/>
  <c r="BE144"/>
  <c r="BE134"/>
  <c i="5" r="E85"/>
  <c i="4" r="BK122"/>
  <c r="BK121"/>
  <c r="J121"/>
  <c i="5" r="BE134"/>
  <c r="BE149"/>
  <c r="F92"/>
  <c r="J115"/>
  <c r="BE154"/>
  <c r="BE158"/>
  <c r="BE171"/>
  <c r="BE124"/>
  <c r="BE130"/>
  <c r="BE128"/>
  <c r="BE174"/>
  <c r="BE141"/>
  <c r="BE138"/>
  <c r="BE147"/>
  <c r="BE162"/>
  <c r="BE167"/>
  <c r="BE169"/>
  <c i="4" r="BE129"/>
  <c r="BE135"/>
  <c r="E85"/>
  <c r="BE157"/>
  <c r="F92"/>
  <c r="BE180"/>
  <c r="BE147"/>
  <c r="BE131"/>
  <c r="BE185"/>
  <c r="J89"/>
  <c r="BE167"/>
  <c r="BE161"/>
  <c r="BE143"/>
  <c r="BE152"/>
  <c i="3" r="BK122"/>
  <c r="J122"/>
  <c r="J97"/>
  <c i="4" r="BE124"/>
  <c r="BE139"/>
  <c r="BE163"/>
  <c r="BE172"/>
  <c r="BE176"/>
  <c i="3" r="BE124"/>
  <c r="BE149"/>
  <c r="F92"/>
  <c r="BE128"/>
  <c r="BE138"/>
  <c i="2" r="J122"/>
  <c r="J98"/>
  <c i="3" r="BE159"/>
  <c r="E85"/>
  <c r="BE134"/>
  <c r="BE203"/>
  <c r="BE171"/>
  <c r="BE199"/>
  <c r="BE143"/>
  <c r="BE182"/>
  <c r="BE205"/>
  <c r="J115"/>
  <c r="BE154"/>
  <c r="BE208"/>
  <c r="BE163"/>
  <c r="BE191"/>
  <c r="BE195"/>
  <c r="BE187"/>
  <c r="BE130"/>
  <c r="BE168"/>
  <c r="BE176"/>
  <c i="2" r="BE127"/>
  <c r="E110"/>
  <c r="BE181"/>
  <c r="BE217"/>
  <c r="BE155"/>
  <c r="BE172"/>
  <c r="F117"/>
  <c r="BE140"/>
  <c r="BE151"/>
  <c r="BE160"/>
  <c r="BE206"/>
  <c r="BE213"/>
  <c r="J89"/>
  <c r="BE123"/>
  <c r="BE185"/>
  <c r="BE131"/>
  <c r="BE174"/>
  <c r="BE146"/>
  <c r="BE135"/>
  <c r="BE168"/>
  <c r="BE190"/>
  <c r="BE177"/>
  <c r="BE192"/>
  <c r="BE197"/>
  <c r="BE201"/>
  <c r="BE211"/>
  <c r="BE164"/>
  <c r="BE199"/>
  <c i="4" r="F34"/>
  <c i="1" r="BA97"/>
  <c i="5" r="F36"/>
  <c i="1" r="BC98"/>
  <c i="9" r="F34"/>
  <c i="1" r="BA102"/>
  <c i="3" r="F34"/>
  <c i="1" r="BA96"/>
  <c i="8" r="F35"/>
  <c i="1" r="BB101"/>
  <c i="3" r="F37"/>
  <c i="1" r="BD96"/>
  <c i="8" r="J34"/>
  <c i="1" r="AW101"/>
  <c i="4" r="F36"/>
  <c i="1" r="BC97"/>
  <c i="5" r="F37"/>
  <c i="1" r="BD98"/>
  <c i="8" r="F37"/>
  <c i="1" r="BD101"/>
  <c i="3" r="J34"/>
  <c i="1" r="AW96"/>
  <c i="7" r="F34"/>
  <c i="1" r="BA100"/>
  <c i="8" r="J30"/>
  <c i="2" r="F37"/>
  <c i="1" r="BD95"/>
  <c i="6" r="F35"/>
  <c i="1" r="BB99"/>
  <c i="10" r="F36"/>
  <c i="1" r="BC103"/>
  <c i="4" r="F37"/>
  <c i="1" r="BD97"/>
  <c i="4" r="J30"/>
  <c i="6" r="J34"/>
  <c i="1" r="AW99"/>
  <c i="9" r="F37"/>
  <c i="1" r="BD102"/>
  <c i="2" r="J34"/>
  <c i="1" r="AW95"/>
  <c i="6" r="F36"/>
  <c i="1" r="BC99"/>
  <c i="9" r="J34"/>
  <c i="1" r="AW102"/>
  <c i="4" r="J34"/>
  <c i="1" r="AW97"/>
  <c i="5" r="F35"/>
  <c i="1" r="BB98"/>
  <c i="10" r="F37"/>
  <c i="1" r="BD103"/>
  <c i="5" r="F34"/>
  <c i="1" r="BA98"/>
  <c i="5" r="J30"/>
  <c i="7" r="F37"/>
  <c i="1" r="BD100"/>
  <c i="9" r="F35"/>
  <c i="1" r="BB102"/>
  <c i="2" r="F36"/>
  <c i="1" r="BC95"/>
  <c i="7" r="F36"/>
  <c i="1" r="BC100"/>
  <c i="7" r="J30"/>
  <c i="10" r="F35"/>
  <c i="1" r="BB103"/>
  <c i="2" r="F34"/>
  <c i="1" r="BA95"/>
  <c i="6" r="F34"/>
  <c i="1" r="BA99"/>
  <c i="8" r="F34"/>
  <c i="1" r="BA101"/>
  <c i="2" r="F35"/>
  <c i="1" r="BB95"/>
  <c i="6" r="F37"/>
  <c i="1" r="BD99"/>
  <c i="10" r="J34"/>
  <c i="1" r="AW103"/>
  <c i="3" r="F36"/>
  <c i="1" r="BC96"/>
  <c i="7" r="F35"/>
  <c i="1" r="BB100"/>
  <c i="10" r="F34"/>
  <c i="1" r="BA103"/>
  <c i="4" r="F35"/>
  <c i="1" r="BB97"/>
  <c i="5" r="J34"/>
  <c i="1" r="AW98"/>
  <c i="7" r="J34"/>
  <c i="1" r="AW100"/>
  <c i="9" r="F36"/>
  <c i="1" r="BC102"/>
  <c i="3" r="F35"/>
  <c i="1" r="BB96"/>
  <c i="8" r="F36"/>
  <c i="1" r="BC101"/>
  <c i="9" l="1" r="R137"/>
  <c r="R136"/>
  <c i="10" r="T121"/>
  <c i="9" r="P137"/>
  <c i="10" r="R121"/>
  <c i="9" r="P173"/>
  <c i="10" r="P121"/>
  <c i="1" r="AU103"/>
  <c i="2" r="P121"/>
  <c r="P120"/>
  <c i="1" r="AU95"/>
  <c i="9" r="T173"/>
  <c r="T136"/>
  <c i="2" r="BK121"/>
  <c r="J121"/>
  <c r="J97"/>
  <c i="4" r="R122"/>
  <c r="R121"/>
  <c r="T122"/>
  <c r="T121"/>
  <c r="P122"/>
  <c r="P121"/>
  <c i="1" r="AU97"/>
  <c i="5" r="T122"/>
  <c r="T121"/>
  <c i="3" r="P122"/>
  <c r="P121"/>
  <c i="1" r="AU96"/>
  <c r="AG101"/>
  <c i="10" r="BK121"/>
  <c r="J121"/>
  <c r="J96"/>
  <c i="9" r="J137"/>
  <c r="J97"/>
  <c i="1" r="AG100"/>
  <c i="7" r="J96"/>
  <c i="6" r="BK118"/>
  <c r="J118"/>
  <c r="J96"/>
  <c i="1" r="AG98"/>
  <c i="5" r="J122"/>
  <c r="J97"/>
  <c r="J96"/>
  <c i="1" r="AG97"/>
  <c i="4" r="J96"/>
  <c r="J122"/>
  <c r="J97"/>
  <c i="3" r="BK121"/>
  <c r="J121"/>
  <c i="2" r="F33"/>
  <c i="1" r="AZ95"/>
  <c i="7" r="J33"/>
  <c i="1" r="AV100"/>
  <c r="AT100"/>
  <c r="AN100"/>
  <c r="BA94"/>
  <c r="W30"/>
  <c i="3" r="F33"/>
  <c i="1" r="AZ96"/>
  <c i="6" r="F33"/>
  <c i="1" r="AZ99"/>
  <c i="10" r="F33"/>
  <c i="1" r="AZ103"/>
  <c i="2" r="J33"/>
  <c i="1" r="AV95"/>
  <c r="AT95"/>
  <c i="9" r="J33"/>
  <c i="1" r="AV102"/>
  <c r="AT102"/>
  <c i="4" r="J33"/>
  <c i="1" r="AV97"/>
  <c r="AT97"/>
  <c r="AN97"/>
  <c i="9" r="F33"/>
  <c i="1" r="AZ102"/>
  <c i="3" r="J33"/>
  <c i="1" r="AV96"/>
  <c r="AT96"/>
  <c i="8" r="F33"/>
  <c i="1" r="AZ101"/>
  <c i="3" r="J30"/>
  <c i="1" r="AG96"/>
  <c i="5" r="F33"/>
  <c i="1" r="AZ98"/>
  <c i="7" r="F33"/>
  <c i="1" r="AZ100"/>
  <c i="10" r="J33"/>
  <c i="1" r="AV103"/>
  <c r="AT103"/>
  <c i="4" r="F33"/>
  <c i="1" r="AZ97"/>
  <c r="BC94"/>
  <c r="W32"/>
  <c i="5" r="J33"/>
  <c i="1" r="AV98"/>
  <c r="AT98"/>
  <c r="AN98"/>
  <c i="9" r="J30"/>
  <c i="1" r="AG102"/>
  <c r="BB94"/>
  <c r="W31"/>
  <c i="6" r="J33"/>
  <c i="1" r="AV99"/>
  <c r="AT99"/>
  <c r="BD94"/>
  <c r="W33"/>
  <c i="8" r="J33"/>
  <c i="1" r="AV101"/>
  <c r="AT101"/>
  <c r="AN101"/>
  <c i="9" l="1" r="P136"/>
  <c i="1" r="AU102"/>
  <c i="2" r="BK120"/>
  <c r="J120"/>
  <c r="J96"/>
  <c i="1" r="AN102"/>
  <c i="9" r="J39"/>
  <c i="8" r="J39"/>
  <c i="7" r="J39"/>
  <c i="5" r="J39"/>
  <c i="1" r="AN96"/>
  <c i="3" r="J96"/>
  <c i="4" r="J39"/>
  <c i="3" r="J39"/>
  <c i="1" r="AU94"/>
  <c i="6" r="J30"/>
  <c i="1" r="AG99"/>
  <c r="AN99"/>
  <c r="AZ94"/>
  <c r="AV94"/>
  <c r="AK29"/>
  <c i="10" r="J30"/>
  <c i="1" r="AG103"/>
  <c r="AY94"/>
  <c r="AX94"/>
  <c r="AW94"/>
  <c r="AK30"/>
  <c i="10" l="1" r="J39"/>
  <c i="6" r="J39"/>
  <c i="1" r="AN103"/>
  <c i="2" r="J30"/>
  <c i="1" r="AG95"/>
  <c r="AN95"/>
  <c r="AT94"/>
  <c r="W29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<sst xmlns="http://schemas.openxmlformats.org/spreadsheetml/2006/main">
  <si>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</si>
  <si>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</si>
  <si>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</si>
  <si>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</si>
  <si>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</si>
  <si>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{86b5c28c-19fe-4aea-b20f-1252c3d47a8a}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</si>
  <si>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</si>
  <si>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</si>
  <si>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</si>
  <si>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</si>
  <si>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</si>
  <si>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</si>
  <si>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</si>
  <si>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</si>
  <si>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27/2020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</si>
  <si>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</si>
  <si>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</si>
  <si>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Komunikace Sadová, Svatoplukova, Lomená - projektová dokumentace</t>
  </si>
  <si>
    <t>KSO:</t>
  </si>
  <si>
    <t>CC-CZ:</t>
  </si>
  <si>
    <t>Místo:</t>
  </si>
  <si>
    <t>Šternberk</t>
  </si>
  <si>
    <t>Datum:</t>
  </si>
  <si>
    <t>30. 7. 2024</t>
  </si>
  <si>
    <t>Zadavatel:</t>
  </si>
  <si>
    <t>IČ:</t>
  </si>
  <si>
    <t>00299529</t>
  </si>
  <si>
    <t>Město Šternberk,Hor.náměstí 78/16,785 01 Šternberk</t>
  </si>
  <si>
    <t>DIČ:</t>
  </si>
  <si>
    <t>CZ00299529</t>
  </si>
  <si>
    <t>Uchazeč:</t>
  </si>
  <si>
    <t>Vyplň údaj</t>
  </si>
  <si>
    <t>Projektant:</t>
  </si>
  <si>
    <t>63320819</t>
  </si>
  <si>
    <t>TERRA-POZEMKOVÉ ÚPRAVY, s.r.o.</t>
  </si>
  <si>
    <t>CZ63320819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</si>
  <si>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</si>
  <si>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</si>
  <si>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</si>
  <si>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</si>
  <si>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</si>
  <si>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</si>
  <si>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</si>
  <si>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</si>
  <si>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</si>
  <si>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</si>
  <si>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</si>
  <si>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</si>
  <si>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</si>
  <si>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</si>
  <si>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</si>
  <si>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</si>
  <si>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</si>
  <si>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</si>
  <si>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</si>
  <si>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</si>
  <si>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</si>
  <si>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</si>
  <si>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</si>
  <si>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</si>
  <si>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</si>
  <si>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</si>
  <si>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</si>
  <si>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</si>
  <si>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</si>
  <si>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</si>
  <si>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</si>
  <si>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</si>
  <si>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</si>
  <si>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</si>
  <si>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</si>
  <si>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</si>
  <si>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</si>
  <si>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</si>
  <si>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</si>
  <si>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</si>
  <si>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</si>
  <si>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</si>
  <si>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</si>
  <si>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</si>
  <si>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</si>
  <si>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</si>
  <si>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</si>
  <si>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</si>
  <si>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</si>
  <si>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Příprava staveniště</t>
  </si>
  <si>
    <t>STA</t>
  </si>
  <si>
    <t>1</t>
  </si>
  <si>
    <t>{5bd3d22d-a9c8-48fc-9152-834c732da75c}</t>
  </si>
  <si>
    <t>2</t>
  </si>
  <si>
    <t>102</t>
  </si>
  <si>
    <t>Vozovka</t>
  </si>
  <si>
    <t>{052ebb37-f4a9-42c4-b2f6-2db0b8200136}</t>
  </si>
  <si>
    <t>111</t>
  </si>
  <si>
    <t>Chodníky</t>
  </si>
  <si>
    <t>{3a002d2f-9a43-45c9-a2db-3ff07bd48b13}</t>
  </si>
  <si>
    <t>121</t>
  </si>
  <si>
    <t>Sjezdy</t>
  </si>
  <si>
    <t>{52f56358-d765-4c1a-99a3-bede3bccdfc2}</t>
  </si>
  <si>
    <t>141</t>
  </si>
  <si>
    <t>Vodorovné dopravní značení</t>
  </si>
  <si>
    <t>{78f06dd9-ead5-46a7-be95-dd49eb8ed123}</t>
  </si>
  <si>
    <t>142</t>
  </si>
  <si>
    <t>Svislé dopravní značení</t>
  </si>
  <si>
    <t>{38be8954-cf38-4504-944c-00b89df104b5}</t>
  </si>
  <si>
    <t>801</t>
  </si>
  <si>
    <t>Vegetační úpravy</t>
  </si>
  <si>
    <t>{92255e61-6353-4038-8ab0-eb6cf74e8efd}</t>
  </si>
  <si>
    <t>401</t>
  </si>
  <si>
    <t>Veřejné osvětlení</t>
  </si>
  <si>
    <t>{46d46df3-a6a9-4e75-a94b-f63409fa9836}</t>
  </si>
  <si>
    <t>VON</t>
  </si>
  <si>
    <t>Ostatní a vedlejší náklady</t>
  </si>
  <si>
    <t>{9a8475c4-6c7d-4dd4-b9f9-54dec5beed30}</t>
  </si>
  <si>
    <t>KRYCÍ LIST SOUPISU PRACÍ</t>
  </si>
  <si>
    <t>Objekt:</t>
  </si>
  <si>
    <t>001 - Příprava staveniště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</si>
  <si>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</si>
  <si>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</si>
  <si>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</si>
  <si>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</si>
  <si>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</si>
  <si>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</si>
  <si>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001 - Zemní práce</t>
  </si>
  <si>
    <t xml:space="preserve">    008 - Trubní vedení</t>
  </si>
  <si>
    <t xml:space="preserve">    009 - Ostatní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</si>
  <si>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</si>
  <si>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</si>
  <si>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</si>
  <si>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</si>
  <si>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</si>
  <si>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</si>
  <si>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</si>
  <si>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</si>
  <si>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</si>
  <si>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</si>
  <si>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</si>
  <si>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</si>
  <si>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</si>
  <si>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</si>
  <si>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</si>
  <si>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</si>
  <si>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</si>
  <si>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</si>
  <si>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113203111</t>
  </si>
  <si>
    <t>Vytrhání obrub z dlažebních kostek</t>
  </si>
  <si>
    <t>m</t>
  </si>
  <si>
    <t>CS ÚRS 2024 02</t>
  </si>
  <si>
    <t>4</t>
  </si>
  <si>
    <t>PP</t>
  </si>
  <si>
    <t>Vytrhání obrub s vybouráním lože, s přemístěním hmot na skládku na vzdálenost do 3 m nebo s naložením na dopravní prostředek z dlažebních kostek</t>
  </si>
  <si>
    <t>VV</t>
  </si>
  <si>
    <t>2*39,258"bouraný 2řádek</t>
  </si>
  <si>
    <t>Součet</t>
  </si>
  <si>
    <t>113201112</t>
  </si>
  <si>
    <t>Vytrhání obrub silničních ležatých</t>
  </si>
  <si>
    <t>Vytrhání obrub s vybouráním lože, s přemístěním hmot na skládku na vzdálenost do 3 m nebo s naložením na dopravní prostředek silničních ležatých</t>
  </si>
  <si>
    <t>145,732"bouraný silniční obrubník</t>
  </si>
  <si>
    <t>3</t>
  </si>
  <si>
    <t>113201111</t>
  </si>
  <si>
    <t>Vytrhání obrub chodníkových ležatých</t>
  </si>
  <si>
    <t>6</t>
  </si>
  <si>
    <t>Vytrhání obrub s vybouráním lože, s přemístěním hmot na skládku na vzdálenost do 3 m nebo s naložením na dopravní prostředek chodníkových ležatých</t>
  </si>
  <si>
    <t>65,933"bouraný chodníkový obrubník</t>
  </si>
  <si>
    <t>121151113</t>
  </si>
  <si>
    <t>Sejmutí ornice plochy do 500 m2 tl vrstvy do 200 mm strojně</t>
  </si>
  <si>
    <t>m2</t>
  </si>
  <si>
    <t>8</t>
  </si>
  <si>
    <t>Sejmutí ornice strojně při souvislé ploše přes 100 do 500 m2, tl. vrstvy do 200 mm</t>
  </si>
  <si>
    <t>sejmutí ornice tl. 20cm</t>
  </si>
  <si>
    <t>379,77"sejmutí ornice</t>
  </si>
  <si>
    <t>5</t>
  </si>
  <si>
    <t>113154533</t>
  </si>
  <si>
    <t>Frézování živičného krytu tl 50 mm pruh š do 1 m pl přes 500 do 2000 m2</t>
  </si>
  <si>
    <t>10</t>
  </si>
  <si>
    <t>Frézování živičného podkladu nebo krytu s naložením hmot na dopravní prostředek plochy přes 500 do 2 000 m2 pruhu šířky do 1 m, tloušťky vrstvy 50 mm</t>
  </si>
  <si>
    <t>odstranění obrusné vrstvy (AB) tl. 50mm</t>
  </si>
  <si>
    <t>544,11"fréza AB</t>
  </si>
  <si>
    <t>197,77"bouraný asfalt AB+OK</t>
  </si>
  <si>
    <t>113107241</t>
  </si>
  <si>
    <t>Odstranění podkladu živičného tl 50 mm strojně pl přes 200 m2</t>
  </si>
  <si>
    <t>Odstranění podkladů nebo krytů strojně plochy jednotlivě přes 200 m2 s přemístěním hmot na skládku na vzdálenost do 20 m nebo s naložením na dopravní prostředek živičných, o tl. vrstvy do 50 mm</t>
  </si>
  <si>
    <t>58,25"bouraný chodník litá živice</t>
  </si>
  <si>
    <t>7</t>
  </si>
  <si>
    <t>113107163</t>
  </si>
  <si>
    <t>Odstranění podkladu z kameniva drceného tl přes 200 do 300 mm strojně pl přes 50 do 200 m2</t>
  </si>
  <si>
    <t>14</t>
  </si>
  <si>
    <t>Odstranění podkladů nebo krytů strojně plochy jednotlivě přes 50 m2 do 200 m2 s přemístěním hmot na skládku na vzdálenost do 20 m nebo s naložením na dopravní prostředek z kameniva hrubého drceného, o tl. vrstvy přes 200 do 300 mm</t>
  </si>
  <si>
    <t>113107162</t>
  </si>
  <si>
    <t>Odstranění podkladu z kameniva drceného tl přes 100 do 200 mm strojně pl přes 50 do 200 m2</t>
  </si>
  <si>
    <t>16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</si>
  <si>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</si>
  <si>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97,77"bouraný chodník zámk dl</t>
  </si>
  <si>
    <t>58,25"bouraný chodník živ</t>
  </si>
  <si>
    <t>9</t>
  </si>
  <si>
    <t>113106123</t>
  </si>
  <si>
    <t>Rozebrání dlažeb ze zámkových dlaždic komunikací pro pěší ručně</t>
  </si>
  <si>
    <t>18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</si>
  <si>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</si>
  <si>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162451106</t>
  </si>
  <si>
    <t>Vodorovné přemístění přes 1 500 do 2000 m výkopku/sypaniny z horniny třídy těžitelnosti I skupiny 1 až 3</t>
  </si>
  <si>
    <t>m3</t>
  </si>
  <si>
    <t>20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</si>
  <si>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</si>
  <si>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(379,77*0,2)*2"ornice na meziskládku a zpět</t>
  </si>
  <si>
    <t>11</t>
  </si>
  <si>
    <t>171251201</t>
  </si>
  <si>
    <t>Uložení sypaniny na skládky nebo meziskládky</t>
  </si>
  <si>
    <t>22</t>
  </si>
  <si>
    <t>Uložení sypaniny na skládky nebo meziskládky bez hutnění s upravením uložené sypaniny do předepsaného tvaru</t>
  </si>
  <si>
    <t>(379,77*0,2)"ornice na meziskládku</t>
  </si>
  <si>
    <t>167103101</t>
  </si>
  <si>
    <t>Nakládání výkopku ze zemin schopných zúrodnění</t>
  </si>
  <si>
    <t>24</t>
  </si>
  <si>
    <t>Nakládání neulehlého výkopku z hromad zeminy schopné zúrodnění</t>
  </si>
  <si>
    <t>13</t>
  </si>
  <si>
    <t>111211101</t>
  </si>
  <si>
    <t>Odstranění křovin a stromů průměru kmene do 100 mm i s kořeny sklonu terénu do 1:5 ručně</t>
  </si>
  <si>
    <t>26</t>
  </si>
  <si>
    <t>Odstranění křovin a stromů s odstraněním kořenů ručně průměru kmene do 100 mm jakékoliv plochy v rovině nebo ve svahu o sklonu do 1:5</t>
  </si>
  <si>
    <t>008</t>
  </si>
  <si>
    <t>Trubní vedení</t>
  </si>
  <si>
    <t>895951301-1</t>
  </si>
  <si>
    <t>Vybourání původní kompletní uliční vpusti vč. zásypu jámy, odvozu suti a skládkovného</t>
  </si>
  <si>
    <t>kus</t>
  </si>
  <si>
    <t>28</t>
  </si>
  <si>
    <t>3"posun vpusti</t>
  </si>
  <si>
    <t>15</t>
  </si>
  <si>
    <t>899331111</t>
  </si>
  <si>
    <t>Výšková úprava uličního vstupu nebo vpusti do 200 mm zvýšením poklopu</t>
  </si>
  <si>
    <t>30</t>
  </si>
  <si>
    <t>899431111</t>
  </si>
  <si>
    <t>Výšková úprava uličního vstupu nebo vpusti do 200 mm zvýšením krycího hrnce, šoupěte nebo hydrantu</t>
  </si>
  <si>
    <t>32</t>
  </si>
  <si>
    <t>5"šoup</t>
  </si>
  <si>
    <t>009</t>
  </si>
  <si>
    <t>Ostatní konstrukce a práce</t>
  </si>
  <si>
    <t>17</t>
  </si>
  <si>
    <t>997002511</t>
  </si>
  <si>
    <t>Vodorovné přemístění suti a vybouraných hmot bez naložení ale se složením a urovnáním do 1 km</t>
  </si>
  <si>
    <t>t</t>
  </si>
  <si>
    <t>34</t>
  </si>
  <si>
    <t>Vodorovné přemístění suti a vybouraných hmot bez naložení, se složením a hrubým urovnáním na vzdálenost do 1 km</t>
  </si>
  <si>
    <t>997002519</t>
  </si>
  <si>
    <t>Příplatek ZKD 1 km přemístění suti a vybouraných hmot</t>
  </si>
  <si>
    <t>36</t>
  </si>
  <si>
    <t>Vodorovné přemístění suti a vybouraných hmot bez naložení, se složením a hrubým urovnáním Příplatek k ceně za každý další započatý 1 km přes 1 km</t>
  </si>
  <si>
    <t>celkem 20km</t>
  </si>
  <si>
    <t>335,212*19</t>
  </si>
  <si>
    <t>19</t>
  </si>
  <si>
    <t>997002611</t>
  </si>
  <si>
    <t>Nakládání suti a vybouraných hmot</t>
  </si>
  <si>
    <t>38</t>
  </si>
  <si>
    <t>Nakládání suti a vybouraných hmot na dopravní prostředek pro vodorovné přemístění</t>
  </si>
  <si>
    <t>997006002</t>
  </si>
  <si>
    <t>Strojové třídění stavebního odpadu</t>
  </si>
  <si>
    <t>40</t>
  </si>
  <si>
    <t>Úprava stavebního odpadu třídění strojové</t>
  </si>
  <si>
    <t>997013861</t>
  </si>
  <si>
    <t>Poplatek za uložení stavebního odpadu na recyklační skládce (skládkovné) z prostého betonu kód odpadu 17 01 01</t>
  </si>
  <si>
    <t>42</t>
  </si>
  <si>
    <t>Poplatek za uložení stavebního odpadu na recyklační skládce (skládkovné) z prostého betonu zatříděného do Katalogu odpadů pod kódem 17 01 01</t>
  </si>
  <si>
    <t>25,42"zámk. dlažba</t>
  </si>
  <si>
    <t>42,262+15,165"beton obrubníky</t>
  </si>
  <si>
    <t>997013873</t>
  </si>
  <si>
    <t>Poplatek za uložení stavebního odpadu na recyklační skládce (skládkovné) zeminy a kamení zatříděného do Katalogu odpadů pod kódem 17 05 04</t>
  </si>
  <si>
    <t>44</t>
  </si>
  <si>
    <t>87,019+45,246"štěrk podkladní vrstvy</t>
  </si>
  <si>
    <t>9,029"žul kostky</t>
  </si>
  <si>
    <t>23</t>
  </si>
  <si>
    <t>997013875</t>
  </si>
  <si>
    <t>Poplatek za uložení stavebního odpadu na recyklační skládce (skládkovné) asfaltového bez obsahu dehtu zatříděného do Katalogu odpadů pod kódem 17 03 02</t>
  </si>
  <si>
    <t>46</t>
  </si>
  <si>
    <t>966005111</t>
  </si>
  <si>
    <t>Rozebrání a odstranění silničního zábradlí se sloupky osazenými s betonovými patkami</t>
  </si>
  <si>
    <t>48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</si>
  <si>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</si>
  <si>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19"zábrana sloupky s řetězem</t>
  </si>
  <si>
    <t>25</t>
  </si>
  <si>
    <t>997013847</t>
  </si>
  <si>
    <t>Poplatek za uložení na skládce (skládkovné) odpadu asfaltového s dehtem kód odpadu 17 03 01</t>
  </si>
  <si>
    <t>50</t>
  </si>
  <si>
    <t>Poplatek za uložení stavebního odpadu na skládce (skládkovné) asfaltového s obsahem dehtu zatříděného do Katalogu odpadů pod kódem 17 03 01</t>
  </si>
  <si>
    <t>58,25*0,098"litý asfalt</t>
  </si>
  <si>
    <t>102 - Vozovka</t>
  </si>
  <si>
    <t xml:space="preserve">    005 - Komunikace</t>
  </si>
  <si>
    <t xml:space="preserve">    099 - Přesun hmot HSV</t>
  </si>
  <si>
    <t>122251101</t>
  </si>
  <si>
    <t>Odkopávky a prokopávky nezapažené v hornině třídy těžitelnosti I skupiny 3 objem do 20 m3 strojně</t>
  </si>
  <si>
    <t>Odkopávky a prokopávky nezapažené strojně v hornině třídy těžitelnosti I skupiny 3 do 20 m3</t>
  </si>
  <si>
    <t>(10,93+3,11)*(0,51-0,2)"asfalt v zeleni</t>
  </si>
  <si>
    <t>162751117</t>
  </si>
  <si>
    <t>Vodorovné přemístění přes 9 000 do 10000 m výkopku/sypaniny z horniny třídy těžitelnosti I skupiny 1 až 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</si>
  <si>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</si>
  <si>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162751119</t>
  </si>
  <si>
    <t>Příplatek k vodorovnému přemístění výkopku/sypaniny z horniny třídy těžitelnosti I skupiny 1 až 3 ZKD 1000 m přes 10000 m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</si>
  <si>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</si>
  <si>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10*4,352</t>
  </si>
  <si>
    <t>171201231</t>
  </si>
  <si>
    <t>Poplatek za uložení zeminy a kamení na recyklační skládce (skládkovné) kód odpadu 17 05 04</t>
  </si>
  <si>
    <t>1,8*4,352"zemina 1,8t/m3</t>
  </si>
  <si>
    <t>181912112</t>
  </si>
  <si>
    <t>Úprava pláně v hornině třídy těžitelnosti I skupiny 3 se zhutněním ručně</t>
  </si>
  <si>
    <t>Úprava pláně vyrovnáním výškových rozdílů ručně v hornině třídy těžitelnosti I skupiny 3 se zhutněním</t>
  </si>
  <si>
    <t xml:space="preserve"> (10,93+3,11)</t>
  </si>
  <si>
    <t>005</t>
  </si>
  <si>
    <t>Komunikace</t>
  </si>
  <si>
    <t>573211108</t>
  </si>
  <si>
    <t>Postřik živičný spojovací z asfaltu v množství 0,40 kg/m2</t>
  </si>
  <si>
    <t>Postřik spojovací PS bez posypu kamenivem z asfaltu silničního, v množství 0,40 kg/m2</t>
  </si>
  <si>
    <t xml:space="preserve">529,59"nový AB 40mm </t>
  </si>
  <si>
    <t>10,93"nový OK 70mm</t>
  </si>
  <si>
    <t>3,11"nový AB+OK</t>
  </si>
  <si>
    <t>577134111</t>
  </si>
  <si>
    <t>Asfaltový beton vrstva obrusná ACO 11+ (ABS) tř. I tl 40 mm š do 3 m z nemodifikovaného asfaltu</t>
  </si>
  <si>
    <t>Asfaltový beton vrstva obrusná ACO 11 (ABS) s rozprostřením a se zhutněním z nemodifikovaného asfaltu v pruhu šířky do 3 m tř. I (ACO 11+), po zhutnění tl. 40 mm</t>
  </si>
  <si>
    <t>565155111</t>
  </si>
  <si>
    <t>Asfaltový beton vrstva podkladní ACP 16 (obalované kamenivo OKS) tl 70 mm š do 3 m</t>
  </si>
  <si>
    <t>Asfaltový beton vrstva podkladní ACP 16 (obalované kamenivo střednězrnné - OKS) s rozprostřením a zhutněním v pruhu šířky přes 1,5 do 3 m, po zhutnění tl. 70 mm</t>
  </si>
  <si>
    <t>573111112</t>
  </si>
  <si>
    <t>Postřik živičný infiltrační s posypem z asfaltu množství 1 kg/m2</t>
  </si>
  <si>
    <t>Postřik infiltrační PI z asfaltu silničního s posypem kamenivem, v množství 1,00 kg/m2</t>
  </si>
  <si>
    <t>14,04</t>
  </si>
  <si>
    <t>564760111</t>
  </si>
  <si>
    <t>Podklad z kameniva hrubého drceného vel. 16-32 mm plochy přes 100 m2 tl 200 mm</t>
  </si>
  <si>
    <t>Podklad nebo kryt z kameniva hrubého drceného vel. 16-32 mm s rozprostřením a zhutněním plochy přes 100 m2, po zhutnění tl. 200 mm</t>
  </si>
  <si>
    <t>564761111</t>
  </si>
  <si>
    <t>Podklad z kameniva hrubého drceného vel. 32-63 mm plochy přes 100 m2 tl 200 mm</t>
  </si>
  <si>
    <t>Podklad nebo kryt z kameniva hrubého drceného vel. 32-63 mm s rozprostřením a zhutněním plochy přes 100 m2, po zhutnění tl. 200 mm</t>
  </si>
  <si>
    <t>916111123</t>
  </si>
  <si>
    <t>Osazení obruby z drobných kostek s boční opěrou do lože z betonu prostého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</si>
  <si>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</si>
  <si>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16,08"nová přídlažba 1řádek</t>
  </si>
  <si>
    <t xml:space="preserve">2*132,64"nová přídlažba 2řádek </t>
  </si>
  <si>
    <t>916131213</t>
  </si>
  <si>
    <t>Osazení silničního obrubníku betonového stojatého s boční opěrou do lože z betonu prostého</t>
  </si>
  <si>
    <t>Osazení silničního obrubníku betonového se zřízením lože, s vyplněním a zatřením spár cementovou maltou stojatého s boční opěrou z betonu prostého, do lože z betonu prostého</t>
  </si>
  <si>
    <t>48,133"nový silniční snížený</t>
  </si>
  <si>
    <t>6,133"nový přechodový silniční</t>
  </si>
  <si>
    <t>151"nový silniční obrubník</t>
  </si>
  <si>
    <t>916991121</t>
  </si>
  <si>
    <t>Lože pod obrubníky, krajníky nebo obruby z dlažebních kostek z betonu prostého</t>
  </si>
  <si>
    <t>281,36*0,025"jednořádek</t>
  </si>
  <si>
    <t>205,266*0,055"silniční obrubnik</t>
  </si>
  <si>
    <t>M</t>
  </si>
  <si>
    <t>58381007</t>
  </si>
  <si>
    <t>kostka štípaná dlažební žula drobná 8/10</t>
  </si>
  <si>
    <t>281,36*0,125*1,02"jednořádek</t>
  </si>
  <si>
    <t>59217029</t>
  </si>
  <si>
    <t>obrubník silniční betonový nájezdový 1000x150x150mm</t>
  </si>
  <si>
    <t>1,02*48,133"nový silniční snížený</t>
  </si>
  <si>
    <t>59217030</t>
  </si>
  <si>
    <t>obrubník silniční betonový přechodový 1000x150x150-250mm</t>
  </si>
  <si>
    <t>1,02*6,133"nový přechodový silniční</t>
  </si>
  <si>
    <t>59217031</t>
  </si>
  <si>
    <t>obrubník silniční betonový 1000x150x250mm</t>
  </si>
  <si>
    <t>1,02*151"nový silniční obrubník</t>
  </si>
  <si>
    <t>919112223</t>
  </si>
  <si>
    <t>Řezání spár pro vytvoření komůrky š 15 mm hl 30 mm pro těsnící zálivku v živičném krytu</t>
  </si>
  <si>
    <t>Řezání dilatačních spár v živičném krytu vytvoření komůrky pro těsnící zálivku šířky 15 mm, hloubky 30 mm</t>
  </si>
  <si>
    <t>919122121</t>
  </si>
  <si>
    <t>Těsnění spár zálivkou za tepla pro komůrky š 15 mm hl 25 mm s těsnicím profilem</t>
  </si>
  <si>
    <t>Utěsnění dilatačních spár zálivkou za tepla v cementobetonovém nebo živičném krytu včetně adhezního nátěru s těsnicím profilem pod zálivkou, pro komůrky šířky 15 mm, hloubky 25 mm</t>
  </si>
  <si>
    <t>099</t>
  </si>
  <si>
    <t>Přesun hmot HSV</t>
  </si>
  <si>
    <t>998225111</t>
  </si>
  <si>
    <t>Přesun hmot pro pozemní komunikace s krytem z kamene, monolitickým betonovým nebo živičným</t>
  </si>
  <si>
    <t>Přesun hmot pro komunikace s krytem z kameniva, monolitickým betonovým nebo živičným dopravní vzdálenost do 200 m jakékoliv délky objektu</t>
  </si>
  <si>
    <t>111 - Chodníky</t>
  </si>
  <si>
    <t>77,72*(0,35-0,2)"chodnik po zeleni</t>
  </si>
  <si>
    <t>(192,37-77,72-88,31)*0,05"chodnik po chodniku</t>
  </si>
  <si>
    <t>10*12,975</t>
  </si>
  <si>
    <t>1,8*12,975</t>
  </si>
  <si>
    <t>201,989</t>
  </si>
  <si>
    <t>171151111</t>
  </si>
  <si>
    <t>Uložení sypaniny z hornin nesoudržných sypkých do násypů zhutněných strojně</t>
  </si>
  <si>
    <t>Uložení sypanin do násypů strojně s rozprostřením sypaniny ve vrstvách a s hrubým urovnáním zhutněných z hornin nesoudržných sypkých</t>
  </si>
  <si>
    <t>88,31*(0,4-0,35)"chodnik po asfaltu</t>
  </si>
  <si>
    <t>58331200</t>
  </si>
  <si>
    <t>štěrkopísek netříděný</t>
  </si>
  <si>
    <t>1,96*4,416</t>
  </si>
  <si>
    <t>564801112</t>
  </si>
  <si>
    <t>Podklad ze štěrkodrtě ŠD plochy přes 100 m2 tl 40 mm</t>
  </si>
  <si>
    <t>Podklad ze štěrkodrti ŠD s rozprostřením a zhutněním plochy přes 100 m2, po zhutnění tl. 40 mm</t>
  </si>
  <si>
    <t>181,5"nový chodník</t>
  </si>
  <si>
    <t>10,87"nová slepecká 6cm</t>
  </si>
  <si>
    <t>564871111</t>
  </si>
  <si>
    <t>Podklad ze štěrkodrtě ŠD plochy přes 100 m2 tl 250 mm</t>
  </si>
  <si>
    <t>Podklad ze štěrkodrti ŠD s rozprostřením a zhutněním plochy přes 100 m2, po zhutnění tl. 250 mm</t>
  </si>
  <si>
    <t>192,37*1,05</t>
  </si>
  <si>
    <t>596211112</t>
  </si>
  <si>
    <t>Kladení zámkové dlažby komunikací pro pěší ručně tl 60 mm skupiny A pl přes 100 do 300 m2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</si>
  <si>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</si>
  <si>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59245018</t>
  </si>
  <si>
    <t>dlažba skladebná betonová 200x100mm tl 60mm přírodní</t>
  </si>
  <si>
    <t>1,05*181,5"nový chodník</t>
  </si>
  <si>
    <t>59245006</t>
  </si>
  <si>
    <t>dlažba pro nevidomé betonová 200x100mm tl 60mm barevná</t>
  </si>
  <si>
    <t>1,05*10,87"nová slepecká 6cm</t>
  </si>
  <si>
    <t>916231213</t>
  </si>
  <si>
    <t>Osazení chodníkového obrubníku betonového stojatého s boční opěrou do lože z betonu prostého</t>
  </si>
  <si>
    <t>Osazení chodníkového obrubníku betonového se zřízením lože, s vyplněním a zatřením spár cementovou maltou stojatého s boční opěrou z betonu prostého, do lože z betonu prostého</t>
  </si>
  <si>
    <t>151,4"nový chodníkový obrubník</t>
  </si>
  <si>
    <t>59217017</t>
  </si>
  <si>
    <t>obrubník betonový chodníkový 1000x100x250mm</t>
  </si>
  <si>
    <t>1,02*151,4</t>
  </si>
  <si>
    <t>151,4*0,05"chodníkový obrubník 0,05m3/mb</t>
  </si>
  <si>
    <t>998223011</t>
  </si>
  <si>
    <t>Přesun hmot pro pozemní komunikace s krytem dlážděným</t>
  </si>
  <si>
    <t>Přesun hmot pro pozemní komunikace s krytem dlážděným dopravní vzdálenost do 200 m jakékoliv délky objektu</t>
  </si>
  <si>
    <t>121 - Sjezdy</t>
  </si>
  <si>
    <t>56,12*(0,52-0,4)"sjezd po asfaltu</t>
  </si>
  <si>
    <t>10*6,734</t>
  </si>
  <si>
    <t>1,8*6,734</t>
  </si>
  <si>
    <t>11,09"nový vjezd</t>
  </si>
  <si>
    <t>31,64"nový pojížděný chodník</t>
  </si>
  <si>
    <t>13,39"slepecká 8cm</t>
  </si>
  <si>
    <t>596212211</t>
  </si>
  <si>
    <t>Kladení zámkové dlažby pozemních komunikací ručně tl 80 mm skupiny A pl přes 50 do 100 m2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</si>
  <si>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50 do 100 m2</t>
  </si>
  <si>
    <t>59245020</t>
  </si>
  <si>
    <t>dlažba skladebná betonová 200x100mm tl 80mm přírodní</t>
  </si>
  <si>
    <t>1,05*11,09"nový vjezd</t>
  </si>
  <si>
    <t>1,05*31,64"nový pojížděný chodník</t>
  </si>
  <si>
    <t>59245226</t>
  </si>
  <si>
    <t>dlažba pro nevidomé betonová 200x100mm tl 80mm barevná</t>
  </si>
  <si>
    <t>1,05*13,39"slepecká 8cm</t>
  </si>
  <si>
    <t>56,12*1,05</t>
  </si>
  <si>
    <t>56,12*1,1</t>
  </si>
  <si>
    <t>935113111</t>
  </si>
  <si>
    <t>Osazení odvodňovacího polymerbetonového žlabu s krycím roštem šířky do 200 mm</t>
  </si>
  <si>
    <t>Osazení odvodňovacího žlabu s krycím roštem polymerbetonového šířky do 200 mm</t>
  </si>
  <si>
    <t>59227006</t>
  </si>
  <si>
    <t>žlab odvodňovací z polymerbetonu se spádem dna 0,5% 130x155/160mm</t>
  </si>
  <si>
    <t>59227014</t>
  </si>
  <si>
    <t>rošt můstkový C250 litina pro žlab š 130mm</t>
  </si>
  <si>
    <t>141 - Vodorovné dopravní značení</t>
  </si>
  <si>
    <t>915221122</t>
  </si>
  <si>
    <t>Vodorovné dopravní značení vodící čáry přerušované š 250 mm retroreflexní bílý plast</t>
  </si>
  <si>
    <t>Vodorovné dopravní značení stříkaným plastem vodící čára bílá šířky 250 mm přerušovaná retroreflexní</t>
  </si>
  <si>
    <t>19,2"V2b 0,25</t>
  </si>
  <si>
    <t>915321115</t>
  </si>
  <si>
    <t>Předformátované vodorovné dopravní značení vodící pás pro slabozraké</t>
  </si>
  <si>
    <t>Vodorovné značení předformovaným termoplastem vodící pás pro slabozraké z 6 proužků</t>
  </si>
  <si>
    <t>915231112</t>
  </si>
  <si>
    <t>Vodorovné dopravní značení přechody pro chodce, šipky, symboly retroreflexní bílý plast</t>
  </si>
  <si>
    <t>Vodorovné dopravní značení stříkaným plastem přechody pro chodce, šipky, symboly nápisy bílé retroreflexní</t>
  </si>
  <si>
    <t>14,32"v7</t>
  </si>
  <si>
    <t>8"zebra</t>
  </si>
  <si>
    <t>915211112</t>
  </si>
  <si>
    <t>Vodorovné dopravní značení dělící čáry souvislé š 125 mm retroreflexní bílý plast</t>
  </si>
  <si>
    <t>Vodorovné dopravní značení stříkaným plastem dělící čára šířky 125 mm souvislá bílá retroreflexní</t>
  </si>
  <si>
    <t>26,8"V1a 0,125</t>
  </si>
  <si>
    <t>915611111</t>
  </si>
  <si>
    <t>Předznačení vodorovného liniového značení</t>
  </si>
  <si>
    <t>Předznačení pro vodorovné značení stříkané barvou nebo prováděné z nátěrových hmot liniové dělicí čáry, vodicí proužky</t>
  </si>
  <si>
    <t>19,2+18,2+26,8</t>
  </si>
  <si>
    <t>915621111</t>
  </si>
  <si>
    <t>Předznačení vodorovného plošného značení</t>
  </si>
  <si>
    <t>Předznačení pro vodorovné značení stříkané barvou nebo prováděné z nátěrových hmot plošné šipky, symboly, nápisy</t>
  </si>
  <si>
    <t>915211122</t>
  </si>
  <si>
    <t>Vodorovné dopravní značení dělící čáry přerušované š 125 mm retroreflexní bílý plast</t>
  </si>
  <si>
    <t>Vodorovné dopravní značení stříkaným plastem dělící čára šířky 125 mm přerušovaná bílá retroreflexní</t>
  </si>
  <si>
    <t>18,2"V2b 0,125</t>
  </si>
  <si>
    <t>142 - Svislé dopravní značení</t>
  </si>
  <si>
    <t>914111111</t>
  </si>
  <si>
    <t>Montáž svislé dopravní značky do velikosti 1 m2 objímkami na sloupek nebo konzolu</t>
  </si>
  <si>
    <t>Montáž svislé dopravní značky základní velikosti do 1 m2 objímkami na sloupky nebo konzoly</t>
  </si>
  <si>
    <t>2"IP6</t>
  </si>
  <si>
    <t>914511112</t>
  </si>
  <si>
    <t>Montáž sloupku dopravních značek délky do 3,5 m s betonovým základem a patkou D 60 mm</t>
  </si>
  <si>
    <t>Montáž sloupku dopravních značek délky do 3,5 m do hliníkové patky pro sloupek D 60 mm</t>
  </si>
  <si>
    <t>40445235</t>
  </si>
  <si>
    <t>sloupek pro dopravní značku Al D 60mm v 3,5m</t>
  </si>
  <si>
    <t>40445622</t>
  </si>
  <si>
    <t>informativní značky provozní IP1-IP3, IP4b-IP7, IP10a, b 750x750mm</t>
  </si>
  <si>
    <t>801 - Vegetační úpravy</t>
  </si>
  <si>
    <t>181006113</t>
  </si>
  <si>
    <t>Rozprostření zemin tl vrstvy do 0,2 m schopných zúrodnění v rovině a sklonu do 1:5</t>
  </si>
  <si>
    <t>Rozprostření zemin schopných zúrodnění v rovině a ve sklonu do 1:5, tloušťka vrstvy přes 0,15 do 0,20 m</t>
  </si>
  <si>
    <t>283,25"zelen po zeleni</t>
  </si>
  <si>
    <t>181411131</t>
  </si>
  <si>
    <t>Založení parkového trávníku výsevem pl do 1000 m2 v rovině a ve svahu do 1:5</t>
  </si>
  <si>
    <t>Založení trávníku na půdě předem připravené plochy do 1000 m2 výsevem včetně utažení parkového v rovině nebo na svahu do 1:5</t>
  </si>
  <si>
    <t>457,72"nová zeleň</t>
  </si>
  <si>
    <t>00572420</t>
  </si>
  <si>
    <t>osivo směs travní parková okrasná</t>
  </si>
  <si>
    <t>kg</t>
  </si>
  <si>
    <t>457,72*0,05</t>
  </si>
  <si>
    <t>181951111</t>
  </si>
  <si>
    <t>Úprava pláně v hornině třídy těžitelnosti I skupiny 1 až 3 bez zhutnění strojně</t>
  </si>
  <si>
    <t>Úprava pláně vyrovnáním výškových rozdílů strojně v hornině třídy těžitelnosti I, skupiny 1 až 3 bez zhutnění</t>
  </si>
  <si>
    <t>181006116</t>
  </si>
  <si>
    <t>Rozprostření zemin tl vrstvy do 0,5 m schopných zúrodnění v rovině a sklonu do 1:5</t>
  </si>
  <si>
    <t>Rozprostření zemin schopných zúrodnění v rovině a ve sklonu do 1:5, tloušťka vrstvy přes 0,40 do 0,50 m</t>
  </si>
  <si>
    <t xml:space="preserve">78,13"zelen po asfaltu (nová zeleň po vybourané silnici) </t>
  </si>
  <si>
    <t>181006115</t>
  </si>
  <si>
    <t>Rozprostření zemin tl vrstvy do 0,4 m schopných zúrodnění v rovině a sklonu do 1:5</t>
  </si>
  <si>
    <t>Rozprostření zemin schopných zúrodnění v rovině a ve sklonu do 1:5, tloušťka vrstvy přes 0,30 do 0,40 m</t>
  </si>
  <si>
    <t>37,42"zelen po chodniku</t>
  </si>
  <si>
    <t>49,63"zelen po chodniku živ</t>
  </si>
  <si>
    <t>10364100</t>
  </si>
  <si>
    <t>zemina pro terénní úpravy - tříděná</t>
  </si>
  <si>
    <t>0,2*283,25*1,8</t>
  </si>
  <si>
    <t>0,4*87,05*1,8</t>
  </si>
  <si>
    <t>0,5*78,13*1,8</t>
  </si>
  <si>
    <t>-379,77*0,2*1,8"sejmutá ornice</t>
  </si>
  <si>
    <t>401 - Veřejné osvětlení</t>
  </si>
  <si>
    <t>29380995</t>
  </si>
  <si>
    <t>PVLK PROJECT s.r.o.</t>
  </si>
  <si>
    <t>CZ29380995</t>
  </si>
  <si>
    <t>PSV - Práce a dodávky PSV</t>
  </si>
  <si>
    <t xml:space="preserve">    741-CYK-VC35 - Kabel CYKY-J 4x16 (4B) - volně</t>
  </si>
  <si>
    <t xml:space="preserve">    741-CYK-UK15 - Ukončení kabelu CYKY-J 4x16 smršťovací záklopkou</t>
  </si>
  <si>
    <t xml:space="preserve">    741-SHR-SR01 - SR1 - Svorka spojovací pro spoje nad zemí a v zemi, pásek i kulatina</t>
  </si>
  <si>
    <t xml:space="preserve">    741-UZZ-FE30 - Pásek FeZn 30/4 v zemi - V průmyslové zástavbě</t>
  </si>
  <si>
    <t xml:space="preserve">    741-UZZ-FE10 - Drát FeZn D10 v zemi - V průmyslové zástavbě</t>
  </si>
  <si>
    <t xml:space="preserve">    749-PSM-AA01 - Montážní práce podružného a spojovacího materiálu</t>
  </si>
  <si>
    <t>M - Práce a dodávky M</t>
  </si>
  <si>
    <t xml:space="preserve">    21-M - Elektromontáže</t>
  </si>
  <si>
    <t xml:space="preserve">    21-M-STO-BT10 - P - Svítidlo pro osvětlení přechodu na ocelový stožár, LED 30W, výška svítidla 6m</t>
  </si>
  <si>
    <t xml:space="preserve">    21-M-STO-BT11 - F- Svítidlo pro osvětlení komunikace na ocelový stožár, LED 51W, výška svítidla 8m</t>
  </si>
  <si>
    <t xml:space="preserve">    46-M-ODZ-DV05 - Odvoz zeminy do vzdálenosti 5 km</t>
  </si>
  <si>
    <t xml:space="preserve">    46-M-TRZ-AA10 - Trubka plastová, ohebná, pancéřová D75 ve výkopu</t>
  </si>
  <si>
    <t xml:space="preserve">    46-M-VYK-AA31 - Výkop š. 35cm, hl. 80cm, zemina tř.4, písk. lože tl. 30cm, fólie š. 33cm, zásyp štěrk/štěrkodrť</t>
  </si>
  <si>
    <t xml:space="preserve">    46-M-VYK-OS56 - Jáma pro osvělovací stožár, rozměr kotevního bloku 650x650x1300 mm [Svítidla P]</t>
  </si>
  <si>
    <t xml:space="preserve">    46-M-VYK-OS57 - Jáma pro osvělovací stožár, rozměr kotevního bloku 750x750x1300 mm [Svítidla F]</t>
  </si>
  <si>
    <t>HZS - Hodinové zúčtovací sazby</t>
  </si>
  <si>
    <t xml:space="preserve">    HZS-KOS-AA01 - Koordinace profesí, příprava stavby</t>
  </si>
  <si>
    <t xml:space="preserve">    HZS-REV-AA01 - Vyhotovení výchozí revize</t>
  </si>
  <si>
    <t xml:space="preserve">    HZS-SKU-AA01 - Vyhotovení dokumentace skutečného stavu</t>
  </si>
  <si>
    <t>PSV</t>
  </si>
  <si>
    <t>Práce a dodávky PSV</t>
  </si>
  <si>
    <t>741-CYK-VC35</t>
  </si>
  <si>
    <t>Kabel CYKY-J 4x16 (4B) - volně</t>
  </si>
  <si>
    <t>741122223</t>
  </si>
  <si>
    <t>Montáž kabel Cu plný kulatý žíla 4x16 až 25 mm2 uložený volně (např. CYKY)</t>
  </si>
  <si>
    <t>Montáž kabelů měděných bez ukončení uložených volně nebo v liště plných kulatých (např. CYKY) počtu a průřezu žil 4x16 až 25 mm2</t>
  </si>
  <si>
    <t>741128021</t>
  </si>
  <si>
    <t>Příplatek k montáži kabelů za zatažení vodiče a kabelu do 0,75 kg</t>
  </si>
  <si>
    <t>Ostatní práce při montáži vodičů a kabelů Příplatek k cenám montáže vodičů a kabelů za zatahování vodičů a kabelů do tvárnicových tras s komorami nebo do kolektorů, hmotnosti do 0,75 kg</t>
  </si>
  <si>
    <t>34111080</t>
  </si>
  <si>
    <t>kabel instalační jádro Cu plné izolace PVC plášť PVC 450/750V (CYKY) 4x16mm2</t>
  </si>
  <si>
    <t>P</t>
  </si>
  <si>
    <t>Poznámka k položce:_x000d_
CYKY, průměr kabelu 18,6mm</t>
  </si>
  <si>
    <t>741-CYK-UK15</t>
  </si>
  <si>
    <t>Ukončení kabelu CYKY-J 4x16 smršťovací záklopkou</t>
  </si>
  <si>
    <t>741132133</t>
  </si>
  <si>
    <t>Ukončení kabelů 4x16 mm2 smršťovací koncovkou nebo páskem bez letování</t>
  </si>
  <si>
    <t>Ukončení kabelů smršťovací koncovkou nebo páskou se zapojením bez letování, počtu a průřezu žil 4x16 mm2</t>
  </si>
  <si>
    <t>ELT10.050.615</t>
  </si>
  <si>
    <t>Teplem smrštitelná koncovka rozdělovací pro 4 - žilový kabel s průměry žil 4-25mm [SKR 4 38/11, EAN 8591120124629]</t>
  </si>
  <si>
    <t>KS</t>
  </si>
  <si>
    <t>FIREMNÍ</t>
  </si>
  <si>
    <t>741-SHR-SR01</t>
  </si>
  <si>
    <t>SR1 - Svorka spojovací pro spoje nad zemí a v zemi, pásek i kulatina</t>
  </si>
  <si>
    <t>741420022</t>
  </si>
  <si>
    <t>Montáž svorka hromosvodná se 3 a více šrouby</t>
  </si>
  <si>
    <t>Montáž hromosvodného vedení svorek se 3 a více šrouby</t>
  </si>
  <si>
    <t>ELT10.341.505</t>
  </si>
  <si>
    <t>SR - Svorka křížová 60x60 mm s destičkou, FeZn, Rd 8-10/Fl 30 [DEHN:319201, EAN 4013364024519]</t>
  </si>
  <si>
    <t>741-UZZ-FE30</t>
  </si>
  <si>
    <t>Pásek FeZn 30/4 v zemi - V průmyslové zástavbě</t>
  </si>
  <si>
    <t>741410022</t>
  </si>
  <si>
    <t>Montáž pásku uzemňovacího průřezu do 120 mm2 v průmyslové výstavbě v zemi</t>
  </si>
  <si>
    <t>Montáž uzemňovacího vedení s upevněním, propojením a připojením pomocí svorek v zemi s izolací spojů pásku průřezu do 120 mm2 v průmyslové výstavbě</t>
  </si>
  <si>
    <t>35442062</t>
  </si>
  <si>
    <t>pás zemnící 30x4mm FeZn</t>
  </si>
  <si>
    <t>PKVKJRJ877</t>
  </si>
  <si>
    <t>Zinková barva k nátěrům ocelových předmětů a konstrukcí vystavených agresivnímu prostředí</t>
  </si>
  <si>
    <t>KG</t>
  </si>
  <si>
    <t>741-UZZ-FE10</t>
  </si>
  <si>
    <t>Drát FeZn D10 v zemi - V průmyslové zástavbě</t>
  </si>
  <si>
    <t>741410042</t>
  </si>
  <si>
    <t>Montáž drátu nebo lana uzemňovacího průřezu do 10 mm v průmysl výstavbě v zemi</t>
  </si>
  <si>
    <t>Montáž uzemňovacího vedení s upevněním, propojením a připojením pomocí svorek v zemi s izolací spojů drátu nebo lana Ø do 10 mm v průmyslové výstavbě</t>
  </si>
  <si>
    <t>35441073</t>
  </si>
  <si>
    <t>drát D 10mm FeZn</t>
  </si>
  <si>
    <t>749-PSM-AA01</t>
  </si>
  <si>
    <t>Montážní práce podružného a spojovacího materiálu</t>
  </si>
  <si>
    <t>HZS2221</t>
  </si>
  <si>
    <t>Hodinová zúčtovací sazba topenář</t>
  </si>
  <si>
    <t>hod</t>
  </si>
  <si>
    <t>Hodinové zúčtovací sazby profesí PSV provádění stavebních instalací topenář</t>
  </si>
  <si>
    <t>PSM7201002-01-NN</t>
  </si>
  <si>
    <t>Podružný a spojovací materiál, včetně ostatního příslušenství</t>
  </si>
  <si>
    <t>SET</t>
  </si>
  <si>
    <t>Práce a dodávky M</t>
  </si>
  <si>
    <t>21-M</t>
  </si>
  <si>
    <t>Elektromontáže</t>
  </si>
  <si>
    <t>21-M-STO-BT10</t>
  </si>
  <si>
    <t>P - Svítidlo pro osvětlení přechodu na ocelový stožár, LED 30W, výška svítidla 6m</t>
  </si>
  <si>
    <t>210202013</t>
  </si>
  <si>
    <t>Montáž svítidlo výbojkové průmyslové nebo venkovní na výložník</t>
  </si>
  <si>
    <t>Montáž svítidel výbojkových se zapojením vodičů průmyslových nebo venkovních na výložník</t>
  </si>
  <si>
    <t>210040011</t>
  </si>
  <si>
    <t>Montáž sloupů nn ocelových trubkových jednoduchých do 12 m</t>
  </si>
  <si>
    <t>Montáž sloupů a stožárů venkovního vedení nn bez výstroje ocelových trubkových včetně rozvozu, vztyčení, očíslování, složení do 12 m jednoduchých</t>
  </si>
  <si>
    <t>210204201</t>
  </si>
  <si>
    <t>Montáž elektrovýzbroje stožárů osvětlení 1 okruh</t>
  </si>
  <si>
    <t>210120101</t>
  </si>
  <si>
    <t>Montáž pojistkových patron do 60 A se styčným kroužkem</t>
  </si>
  <si>
    <t>Montáž pojistek se zapojením vodičů závitových pojistkových částí pojistkových patron do 60 A se styčným kroužkem</t>
  </si>
  <si>
    <t>210100001</t>
  </si>
  <si>
    <t>Ukončení vodičů v rozváděči nebo na přístroji včetně zapojení průřezu žíly do 2,5 mm2</t>
  </si>
  <si>
    <t>Ukončení vodičů izolovaných s označením a zapojením v rozváděči nebo na přístroji průřezu žíly do 2,5 mm2</t>
  </si>
  <si>
    <t>210100014</t>
  </si>
  <si>
    <t>Ukončení vodičů v rozváděči nebo na přístroji včetně zapojení průřezu žíly do 10 mm2</t>
  </si>
  <si>
    <t>Ukončení vodičů izolovaných s označením a zapojením v rozváděči nebo na přístroji průřezu žíly do 10 mm2</t>
  </si>
  <si>
    <t>210220452</t>
  </si>
  <si>
    <t>Montáž doplňků hromosvodného vedení - ochranného pospojování pevně</t>
  </si>
  <si>
    <t>Montáž hromosvodného vedení ochranných prvků a doplňků ochranného pospojování pevně</t>
  </si>
  <si>
    <t>210812001</t>
  </si>
  <si>
    <t>Montáž kabelu Cu plného nebo laněného do 1 kV žíly 2x1,5 až 6 mm2 (např. CYKY) bez ukončení uloženého volně nebo v liště</t>
  </si>
  <si>
    <t>Montáž izolovaných kabelů měděných do 1 kV bez ukončení plných nebo laněných kulatých (např. CYKY, CHKE-R) uložených volně nebo v liště počtu a průřezu žil 2x1,5 až 6 mm2</t>
  </si>
  <si>
    <t>ELUMARUT M P 4k0740</t>
  </si>
  <si>
    <t>Svítidlo venkovní na sloup nebo na výložník D60, se zdrojem LED, těleso hliníkový profil, skleněný difusor, IP 65, Ra &gt; 70, teplota chromatičnosti 4000 K, světelný tok zdroje 3400 lm, příkon 30W, DxŠxV = 565x330x110 mm [ELEKTRO LUMEN -MARUT M P 4k0 740]</t>
  </si>
  <si>
    <t>AMK1206011476</t>
  </si>
  <si>
    <t>Stožár dvoustupňový 6 m, žárově zinkovaný dle ČSN EN ISO 1461, dvířka 400x90 mm, dřík na vrcholu stožáru Ø76mm, 66 kg, pro vetknutou montáž, pro výložníky s vyložením do délky 1500 mm [AMAKO: STB 6 - A, 1206011476]</t>
  </si>
  <si>
    <t>AMK4300000114</t>
  </si>
  <si>
    <t>Manžeta plastová, ochranná, pro zesílení dříku stožáru v místě vetknutí, L= 300mm, pro průměr sloupu 114mm [AMAKO: PM 114, ART 4300000114]</t>
  </si>
  <si>
    <t>ELT10.874.885</t>
  </si>
  <si>
    <t>Stožárová svorkovnice 1xE14, 6 x RSA 35 A 1 x RSA PE 35</t>
  </si>
  <si>
    <t>52</t>
  </si>
  <si>
    <t>27</t>
  </si>
  <si>
    <t>ELT10.081.829</t>
  </si>
  <si>
    <t>Pojistka tavná NEOZED DO1/E14 6 A, gL/gG</t>
  </si>
  <si>
    <t>54</t>
  </si>
  <si>
    <t>ELT11110101</t>
  </si>
  <si>
    <t xml:space="preserve">Kabel CYKY-J 3x2,5 (3C)  [EAN 8591043296953]</t>
  </si>
  <si>
    <t>56</t>
  </si>
  <si>
    <t>29</t>
  </si>
  <si>
    <t>ELT10.049.056</t>
  </si>
  <si>
    <t xml:space="preserve">Vodič H07V-K 10 Z/ZL (CYA 10 zlž)  [EAN 8591043682121]</t>
  </si>
  <si>
    <t>58</t>
  </si>
  <si>
    <t>21-M-STO-BT11</t>
  </si>
  <si>
    <t>F- Svítidlo pro osvětlení komunikace na ocelový stožár, LED 51W, výška svítidla 8m</t>
  </si>
  <si>
    <t>60</t>
  </si>
  <si>
    <t>31</t>
  </si>
  <si>
    <t>62</t>
  </si>
  <si>
    <t>64</t>
  </si>
  <si>
    <t>33</t>
  </si>
  <si>
    <t>66</t>
  </si>
  <si>
    <t>68</t>
  </si>
  <si>
    <t>35</t>
  </si>
  <si>
    <t>70</t>
  </si>
  <si>
    <t>72</t>
  </si>
  <si>
    <t>37</t>
  </si>
  <si>
    <t>210812011</t>
  </si>
  <si>
    <t>Montáž kabelu Cu plného nebo laněného do 1 kV žíly 3x1,5 až 6 mm2 (např. CYKY) bez ukončení uloženého volně nebo v liště</t>
  </si>
  <si>
    <t>74</t>
  </si>
  <si>
    <t>Montáž izolovaných kabelů měděných do 1 kV bez ukončení plných nebo laněných kulatých (např. CYKY, CHKE-R) uložených volně nebo v liště počtu a průřezu žil 3x1,5 až 6 mm2</t>
  </si>
  <si>
    <t>ELUMARUT S ME 6k0740</t>
  </si>
  <si>
    <t>Svítidlo venkovní na sloup nebo na výložník D60, se zdrojem LED, těleso hliníkový profil, skleněný difusor, IP 65, Ra &gt; 70, teplota chromatičnosti 4000 K, světelný tok zdroje 6000 lm, příkon 51W, DxŠxV = 535x260x99 mm [ELEKTRO LUMEN - MARUT S ME 6k0 740]</t>
  </si>
  <si>
    <t>76</t>
  </si>
  <si>
    <t>39</t>
  </si>
  <si>
    <t>AMK1308013376</t>
  </si>
  <si>
    <t>Stožár třístupňový 8 m, žárově zinkovaný dle ČSN EN ISO 1461, dvířka 400x90 mm, dřík na vrcholu stožáru Ø76mm, 90 kg, pro vetknutou montáž, pro výložníky s vyložením do délky 1500 mm [AMAKO: STB 8 - B, 1308013376]</t>
  </si>
  <si>
    <t>78</t>
  </si>
  <si>
    <t>AMK4300000133</t>
  </si>
  <si>
    <t>Manžeta plastová, ochranná, pro zesílení dříku stožáru v místě vetknutí, L= 300mm, pro průměr sloupu 133mm [AMAKO: PM 133, ART 4300000133]</t>
  </si>
  <si>
    <t>80</t>
  </si>
  <si>
    <t>41</t>
  </si>
  <si>
    <t>82</t>
  </si>
  <si>
    <t>84</t>
  </si>
  <si>
    <t>43</t>
  </si>
  <si>
    <t>86</t>
  </si>
  <si>
    <t>88</t>
  </si>
  <si>
    <t>46-M-ODZ-DV05</t>
  </si>
  <si>
    <t>Odvoz zeminy do vzdálenosti 5 km</t>
  </si>
  <si>
    <t>45</t>
  </si>
  <si>
    <t>460291111</t>
  </si>
  <si>
    <t>Vodorovné přemístění horniny jakékoliv třídy nošením při elektromontážích do 10 m</t>
  </si>
  <si>
    <t>90</t>
  </si>
  <si>
    <t>Vodorovné přemístění (odvoz) horniny nošením s vyprázdněním nádoby na hromady nebo do dopravního prostředku jakékoliv horniny na vzdálenost do 10 m</t>
  </si>
  <si>
    <t>460291121</t>
  </si>
  <si>
    <t>Příplatek k vodorovnému přemístění horniny nošením při elektromontážích za každých dalších 10 m</t>
  </si>
  <si>
    <t>92</t>
  </si>
  <si>
    <t>Vodorovné přemístění (odvoz) horniny nošením s vyprázdněním nádoby na hromady nebo do dopravního prostředku jakékoliv horniny Příplatek k ceně za každých dalších 10 m</t>
  </si>
  <si>
    <t>47</t>
  </si>
  <si>
    <t>ASS170504</t>
  </si>
  <si>
    <t>Zemina a kamení třídy 3 až 4 - uložení na řízenou skládku (hmotnost cca 1,7 t/ 1m3)</t>
  </si>
  <si>
    <t>94</t>
  </si>
  <si>
    <t>46-M-TRZ-AA10</t>
  </si>
  <si>
    <t>Trubka plastová, ohebná, pancéřová D75 ve výkopu</t>
  </si>
  <si>
    <t>460791113</t>
  </si>
  <si>
    <t>Montáž trubek ochranných plastových uložených volně do rýhy tuhých D přes 50 do 90 mm</t>
  </si>
  <si>
    <t>96</t>
  </si>
  <si>
    <t>Montáž trubek ochranných uložených volně do rýhy plastových tuhých, vnitřního průměru přes 50 do 90 mm</t>
  </si>
  <si>
    <t>49</t>
  </si>
  <si>
    <t>ELT10.079.365</t>
  </si>
  <si>
    <t>Trubka ohebná pancéřová plastová, Ø75 mm, rudá</t>
  </si>
  <si>
    <t>98</t>
  </si>
  <si>
    <t>46-M-VYK-AA31</t>
  </si>
  <si>
    <t>Výkop š. 35cm, hl. 80cm, zemina tř.4, písk. lože tl. 30cm, fólie š. 33cm, zásyp štěrk/štěrkodrť</t>
  </si>
  <si>
    <t>460161173</t>
  </si>
  <si>
    <t>Hloubení kabelových rýh ručně š 35 cm hl 80 cm v hornině tř II skupiny 4</t>
  </si>
  <si>
    <t>100</t>
  </si>
  <si>
    <t>Hloubení kabelových rýh ručně včetně urovnání dna s přemístěním výkopku do vzdálenosti 3 m od okraje jámy nebo s naložením na dopravní prostředek šířky 35 cm hloubky 80 cm v hornině třídy těžitelnosti II skupiny 4</t>
  </si>
  <si>
    <t>51</t>
  </si>
  <si>
    <t>460431183</t>
  </si>
  <si>
    <t>Zásyp kabelových rýh ručně se zhutněním š 35 cm hl 80 cm z horniny tř II skupiny 4</t>
  </si>
  <si>
    <t>Zásyp kabelových rýh ručně s přemístění sypaniny ze vzdálenosti do 10 m, s uložením výkopku ve vrstvách včetně zhutnění a úpravy povrchu šířky 35 cm hloubky 80 cm z horniny třídy těžitelnosti II skupiny 4</t>
  </si>
  <si>
    <t>460661111</t>
  </si>
  <si>
    <t>Kabelové lože z písku pro kabely nn bez zakrytí š lože do 35 cm</t>
  </si>
  <si>
    <t>104</t>
  </si>
  <si>
    <t>Kabelové lože z písku včetně podsypu, zhutnění a urovnání povrchu pro kabely nn bez zakrytí, šířky do 35 cm</t>
  </si>
  <si>
    <t>53</t>
  </si>
  <si>
    <t>460671113</t>
  </si>
  <si>
    <t>Výstražná fólie pro krytí kabelů šířky přes 25 do 34 cm</t>
  </si>
  <si>
    <t>106</t>
  </si>
  <si>
    <t>Výstražné prvky pro krytí kabelů včetně vyrovnání povrchu rýhy, rozvinutí a uložení fólie, šířky přes 25 do 35 cm</t>
  </si>
  <si>
    <t>460481122</t>
  </si>
  <si>
    <t>Úprava pláně při elektromontážích v hornině třídy těžitelnosti I skupiny 3 se zhutněním ručně</t>
  </si>
  <si>
    <t>108</t>
  </si>
  <si>
    <t>Úprava pláně ručně v hornině třídy těžitelnosti I skupiny 3 se zhutněním</t>
  </si>
  <si>
    <t>55</t>
  </si>
  <si>
    <t>PKLPIS-FRA-0-4</t>
  </si>
  <si>
    <t>Písek kopaný, frakce 0-4, sypná hmotnost cca1650 kg na 1m3</t>
  </si>
  <si>
    <t>110</t>
  </si>
  <si>
    <t>0,35*0,3*1650*0,001*20</t>
  </si>
  <si>
    <t>PKLSTR-FRA-4-8</t>
  </si>
  <si>
    <t>Kamenivo drcené, hrubé, frakce 4-8, třída B, sypná hmotnost cca1557 kg na 1m3</t>
  </si>
  <si>
    <t>112</t>
  </si>
  <si>
    <t>0,35*0,2*1557*0,001*20</t>
  </si>
  <si>
    <t>57</t>
  </si>
  <si>
    <t>PKLSTR-FRA-63-125</t>
  </si>
  <si>
    <t>Kamenivo drcené, hrubé, frakce 63-125, třída B, sypná hmotnost cca1800 kg na 1m3</t>
  </si>
  <si>
    <t>114</t>
  </si>
  <si>
    <t>0,35*0,2*2000*0,001*20</t>
  </si>
  <si>
    <t>PKLSTR-FRA-0-63</t>
  </si>
  <si>
    <t>Štěrkodrť, frakce 0-63, třída A, sypná hmotnost cca1800 kg na 1m3</t>
  </si>
  <si>
    <t>116</t>
  </si>
  <si>
    <t>0,35*0,2*1800*0,001*20</t>
  </si>
  <si>
    <t>59</t>
  </si>
  <si>
    <t>ELT10.042.732</t>
  </si>
  <si>
    <t>Fólie výstražná, nad kabely, rudá, blesk, šíře 33cm [EAN 8594021531138]</t>
  </si>
  <si>
    <t>118</t>
  </si>
  <si>
    <t>46-M-VYK-OS56</t>
  </si>
  <si>
    <t>Jáma pro osvělovací stožár, rozměr kotevního bloku 650x650x1300 mm [Svítidla P]</t>
  </si>
  <si>
    <t>460611114</t>
  </si>
  <si>
    <t>Vrty nepažené pro stožáry průměru přes do 55 cm hl do 2 m v hornině tř. vrtatelnosti IV</t>
  </si>
  <si>
    <t>120</t>
  </si>
  <si>
    <t>Vrty pro stožáry nadzemního vedení nepažené, hloubky do 2 m průměru do 55 cm, v hornině třídy vrtatelnosti IV</t>
  </si>
  <si>
    <t>61</t>
  </si>
  <si>
    <t>460391124</t>
  </si>
  <si>
    <t>Zásyp jam při elektromontážích ručně se zhutněním z hornin třídy II skupiny 4</t>
  </si>
  <si>
    <t>122</t>
  </si>
  <si>
    <t>Zásyp jam ručně s uložením výkopku ve vrstvách a úpravou povrchu s přemístění sypaniny ze vzdálenosti do 10 m se zhutněním z horniny třídy těžitelnosti II skupiny 4</t>
  </si>
  <si>
    <t>460641112</t>
  </si>
  <si>
    <t>Základové konstrukce při elektromontážích z monolitického betonu tř. C 12/15</t>
  </si>
  <si>
    <t>124</t>
  </si>
  <si>
    <t>Základové konstrukce základ bez bednění do rostlé zeminy z monolitického betonu tř. C 12/15</t>
  </si>
  <si>
    <t>63</t>
  </si>
  <si>
    <t>126</t>
  </si>
  <si>
    <t>128</t>
  </si>
  <si>
    <t>65</t>
  </si>
  <si>
    <t>63232130</t>
  </si>
  <si>
    <t>dlaždice z taveného čediče jemný rastr 250x250x30mm</t>
  </si>
  <si>
    <t>130</t>
  </si>
  <si>
    <t>46-M-VYK-OS57</t>
  </si>
  <si>
    <t>Jáma pro osvělovací stožár, rozměr kotevního bloku 750x750x1300 mm [Svítidla F]</t>
  </si>
  <si>
    <t>132</t>
  </si>
  <si>
    <t>67</t>
  </si>
  <si>
    <t>134</t>
  </si>
  <si>
    <t>136</t>
  </si>
  <si>
    <t>69</t>
  </si>
  <si>
    <t>138</t>
  </si>
  <si>
    <t>140</t>
  </si>
  <si>
    <t>71</t>
  </si>
  <si>
    <t>HZS</t>
  </si>
  <si>
    <t>Hodinové zúčtovací sazby</t>
  </si>
  <si>
    <t>HZS-KOS-AA01</t>
  </si>
  <si>
    <t>Koordinace profesí, příprava stavby</t>
  </si>
  <si>
    <t>HZS3232</t>
  </si>
  <si>
    <t>Hodinová zúčtovací sazba montér měřících zařízení odborný</t>
  </si>
  <si>
    <t>144</t>
  </si>
  <si>
    <t>Hodinové zúčtovací sazby montáží technologických zařízení na stavebních objektech montér měřících zařízení odborný</t>
  </si>
  <si>
    <t>HZS-REV-AA01</t>
  </si>
  <si>
    <t>Vyhotovení výchozí revize</t>
  </si>
  <si>
    <t>73</t>
  </si>
  <si>
    <t>HZS4211</t>
  </si>
  <si>
    <t>Hodinová zúčtovací sazba revizní technik</t>
  </si>
  <si>
    <t>146</t>
  </si>
  <si>
    <t>Hodinové zúčtovací sazby ostatních profesí revizní a kontrolní činnost revizní technik</t>
  </si>
  <si>
    <t>HZS-SKU-AA01</t>
  </si>
  <si>
    <t>Vyhotovení dokumentace skutečného stavu</t>
  </si>
  <si>
    <t>HZS2222</t>
  </si>
  <si>
    <t>Hodinová zúčtovací sazba topenář odborný</t>
  </si>
  <si>
    <t>148</t>
  </si>
  <si>
    <t>Hodinové zúčtovací sazby profesí PSV provádění stavebních instalací topenář odborný</t>
  </si>
  <si>
    <t>VON - Ostatní a vedlejší náklady</t>
  </si>
  <si>
    <t>OST - Ostatní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</si>
  <si>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</si>
  <si>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</si>
  <si>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</si>
  <si>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VRN9 - Ostatní náklady</t>
  </si>
  <si>
    <t>OST</t>
  </si>
  <si>
    <t>Ostatní</t>
  </si>
  <si>
    <t>10R</t>
  </si>
  <si>
    <t>Náklady na vyhotovení realizační (dílenské) dokumentace</t>
  </si>
  <si>
    <t>soub</t>
  </si>
  <si>
    <t>262144</t>
  </si>
  <si>
    <t xml:space="preserve">1   </t>
  </si>
  <si>
    <t xml:space="preserve">   </t>
  </si>
  <si>
    <t xml:space="preserve">- PD pro stanovení trvalého dopravního značení + projednání a zajištění stanovení trvalého DZ   </t>
  </si>
  <si>
    <t xml:space="preserve">- Zajištění  zvláštního užívání komunikace vč. projektové dokumentace, zajištění rozhodnutí, poplatku, dodání a instalace dopravního značení   </t>
  </si>
  <si>
    <t xml:space="preserve">- A jiné   </t>
  </si>
  <si>
    <t>11R</t>
  </si>
  <si>
    <t>Náklad na zpracování dokumentu KZP a evidenci provedených zkoušek, revizí a měření.</t>
  </si>
  <si>
    <t xml:space="preserve">Součet   </t>
  </si>
  <si>
    <t>12R</t>
  </si>
  <si>
    <t xml:space="preserve">Náklady na provedení zkoušek, revizí a měření, které jsou vyžadovány v  technických normách a dalších předpisech ve vztahu k prováděným pracím, dodávkám a službám.</t>
  </si>
  <si>
    <t>1R</t>
  </si>
  <si>
    <t>Náklady na provedení rozborů na výskyt nebezpečných látek bez rozlišení</t>
  </si>
  <si>
    <t>9R</t>
  </si>
  <si>
    <t>Náklady na monitoring průběhu výstavby</t>
  </si>
  <si>
    <t>VRN</t>
  </si>
  <si>
    <t>Vedlejší rozpočtové náklady</t>
  </si>
  <si>
    <t>011514001BR</t>
  </si>
  <si>
    <t>Vytýčení inženýrských sítí před zahájením stavebních prací</t>
  </si>
  <si>
    <t>01325401RFP</t>
  </si>
  <si>
    <t>Pasportizace objízdných tras včetně fotodokumentace</t>
  </si>
  <si>
    <t>ks</t>
  </si>
  <si>
    <t xml:space="preserve">1 " před zahájením stavebích prací - pro všechny etapy stavebních prací   </t>
  </si>
  <si>
    <t xml:space="preserve">1 "  po ukončení stavebích prací - pro všechny etapy stavebních prací   </t>
  </si>
  <si>
    <t>02945</t>
  </si>
  <si>
    <t>Geometrický plán zpracovaný úředně oprávněným zeměměřičským inženýrem</t>
  </si>
  <si>
    <t xml:space="preserve">1 "   </t>
  </si>
  <si>
    <t xml:space="preserve">Vypracovní oddělovacího GP, včetně ověření na příslušném KÚ   </t>
  </si>
  <si>
    <t xml:space="preserve">Vypracování GP pro VB, vč. tabulek objemů a výměr pro věcná břemena a ověření na příslušném K. Ú.   </t>
  </si>
  <si>
    <t xml:space="preserve">- Oddělovací GP a GP pro VB vč. tabulek - 6 x tištěné a 6 x CD   </t>
  </si>
  <si>
    <t xml:space="preserve">Položka zahrnuje-   </t>
  </si>
  <si>
    <t xml:space="preserve">- přípravu podkladů, podání žádosti na K.Ú.   </t>
  </si>
  <si>
    <t xml:space="preserve">- polní práce spojené s vyhotovení GP   </t>
  </si>
  <si>
    <t xml:space="preserve">- výpočetní a grafické kancelářské práce   </t>
  </si>
  <si>
    <t xml:space="preserve">- úřední ověření výsledného elaborátu   </t>
  </si>
  <si>
    <t xml:space="preserve">- schválení návrhu vkladu do KN příslušným K.Ú.   </t>
  </si>
  <si>
    <t>035002001BR</t>
  </si>
  <si>
    <t>Zajištění zvláštního užívání komunikace vč. zajištění rozhodnutí, poplatku, dodání a instalace dopravního značení</t>
  </si>
  <si>
    <t>093105000</t>
  </si>
  <si>
    <t>Protokolární předání stavbou dotčených pozemků a komunikací, uvedení do původního stavu, zpět jejich vlastníkům</t>
  </si>
  <si>
    <t>Kpl</t>
  </si>
  <si>
    <t>093105002</t>
  </si>
  <si>
    <t>Geodetické práce odborně způsobilou osobou v oboru zeměměřičství před zahájením stavby, v průběhu stavby a po dokončení</t>
  </si>
  <si>
    <t xml:space="preserve">"geodetické práce při provádění stavby:   </t>
  </si>
  <si>
    <t xml:space="preserve">"-vytyčení objektů stavby a pevných, vytyčovacích bodů,stavby autorizovaným geodetem, vč. fixace a obnovení zhotovitelem, 2x tištěné + 2 x CD   </t>
  </si>
  <si>
    <t>093105007</t>
  </si>
  <si>
    <t>Práce v ochranném pásmu inženýrských sítí dle podmínek správců sítí</t>
  </si>
  <si>
    <t>14R</t>
  </si>
  <si>
    <t>Ztížené dopravní podmínky</t>
  </si>
  <si>
    <t>Kč</t>
  </si>
  <si>
    <t>200401RVD</t>
  </si>
  <si>
    <t>Zajištění provizorního přístupu k nemovitostem</t>
  </si>
  <si>
    <t>2004RVD</t>
  </si>
  <si>
    <t>Zařízení staveniště včetně všech nákladů spojených s jeho zřízením, provozem, zabezpečením a likvidací,zřízení a projednání potřebných ploch pro ZS, skládky materiálu, mezideponie, včetně úhrady poplatků a úpravy povrchu po likvidaci staveniš</t>
  </si>
  <si>
    <t>2005R</t>
  </si>
  <si>
    <t>Zajištění umístění štítku o povolení stavby a stejnopisu oznámení o zahájení prací oblastnímu inspektorátu práce na viditelném místě a vstupu na staveniště</t>
  </si>
  <si>
    <t>20092VP.1</t>
  </si>
  <si>
    <t xml:space="preserve">Zpracování a předání dokumentace skutečného provedení stavby (3 tištěné paré +1 v elektr.podobě-dgn,dwg,doc,pdf) a zaměření skutečného provedení stavby  (3 tištěné paré +1 v elektr.podobě),fotodokumentace</t>
  </si>
  <si>
    <t>4300201FP</t>
  </si>
  <si>
    <t>Statická zátěžová zkouška pláně,konstrukčních prvků vozovky</t>
  </si>
  <si>
    <t>54R</t>
  </si>
  <si>
    <t>Přechodné dopravní značení</t>
  </si>
  <si>
    <t xml:space="preserve">1" instalace (včetně dodávky) a demontáž přechodného dopravního značení   </t>
  </si>
  <si>
    <t>VRN1</t>
  </si>
  <si>
    <t>Průzkumné, geodetické a projektové práce</t>
  </si>
  <si>
    <t>013294000</t>
  </si>
  <si>
    <t>Ostatní dokumentace stavby</t>
  </si>
  <si>
    <t>VRN4</t>
  </si>
  <si>
    <t>Inženýrská činnost</t>
  </si>
  <si>
    <t>041403000</t>
  </si>
  <si>
    <t>Koordinátor BOZP na staveništi</t>
  </si>
  <si>
    <t>042503000</t>
  </si>
  <si>
    <t>Plán BOZP na staveništi</t>
  </si>
  <si>
    <t>045203000</t>
  </si>
  <si>
    <t>Kompletační činnost</t>
  </si>
  <si>
    <t>045303000</t>
  </si>
  <si>
    <t>Koordinační činnost</t>
  </si>
  <si>
    <t xml:space="preserve">Inženýrská činnost prováděná v průběhu stavebních prací vyplývající z povahy díla, a požadavků v SOD a VOP   </t>
  </si>
  <si>
    <t xml:space="preserve">Jedná se zejména o náklady na zajištění:   </t>
  </si>
  <si>
    <t xml:space="preserve">- vyřízení záborů, žádostí o uzavírky,   </t>
  </si>
  <si>
    <t xml:space="preserve">- vyřízení stanovisek dotčených orgánů ke kolaudaci,   </t>
  </si>
  <si>
    <t xml:space="preserve">- jednání s úřady,   </t>
  </si>
  <si>
    <t xml:space="preserve">- jednání s dotčenými účastníky stavebního řízení   </t>
  </si>
  <si>
    <t xml:space="preserve">zpracování havarijního a povodňového plánu,   </t>
  </si>
  <si>
    <t xml:space="preserve">apod.   </t>
  </si>
  <si>
    <t>049303000</t>
  </si>
  <si>
    <t>Náklady vzniklé v souvislosti s předáním stavby</t>
  </si>
  <si>
    <t xml:space="preserve">Protokolární předání stavbou dotčených pozemků a komunikací, uvedení do původního stavu, zpět jejich vlastníkům   </t>
  </si>
  <si>
    <t>VRN9</t>
  </si>
  <si>
    <t>Ostatní náklady</t>
  </si>
  <si>
    <t>091704000</t>
  </si>
  <si>
    <t>Náklady na údržbu</t>
  </si>
  <si>
    <t xml:space="preserve">Náklady vzniklé v průběhu stavebních prací vyplývající z povahy díla, a  požadavků v SOD a VOP   </t>
  </si>
  <si>
    <t xml:space="preserve">- čištění veřejných komunikací znečištěných v souvislosti s realizací stavby   </t>
  </si>
  <si>
    <t xml:space="preserve">- zimní údržby komunikací přístupných veřejnosti v obvodu staveniště   </t>
  </si>
  <si>
    <t xml:space="preserve">- ochrany díla,   </t>
  </si>
  <si>
    <t xml:space="preserve">- a pod.  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</si>
</sst>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8" fillId="0" borderId="0" xfId="0" applyFont="1" applyAlignment="1" applyProtection="1">
      <alignment vertical="center" wrapText="1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33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35</v>
      </c>
      <c r="AO20" s="22"/>
      <c r="AP20" s="22"/>
      <c r="AQ20" s="22"/>
      <c r="AR20" s="20"/>
      <c r="BE20" s="31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53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55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54</v>
      </c>
      <c r="AI60" s="42"/>
      <c r="AJ60" s="42"/>
      <c r="AK60" s="42"/>
      <c r="AL60" s="42"/>
      <c r="AM60" s="64" t="s">
        <v>55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56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57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54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55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54</v>
      </c>
      <c r="AI75" s="42"/>
      <c r="AJ75" s="42"/>
      <c r="AK75" s="42"/>
      <c r="AL75" s="42"/>
      <c r="AM75" s="64" t="s">
        <v>55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58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27/2020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Komunikace Sadová, Svatoplukova, Lomená - projektová dokumentace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Šternberk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30. 7. 2024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Šternberk,Hor.náměstí 78/16,785 01 Šternberk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TERRA-POZEMKOVÉ ÚPRAVY, s.r.o.</v>
      </c>
      <c r="AN89" s="71"/>
      <c r="AO89" s="71"/>
      <c r="AP89" s="71"/>
      <c r="AQ89" s="40"/>
      <c r="AR89" s="44"/>
      <c r="AS89" s="81" t="s">
        <v>59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25.6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>TERRA-POZEMKOVÉ ÚPRAVY, s.r.o.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60</v>
      </c>
      <c r="D92" s="94"/>
      <c r="E92" s="94"/>
      <c r="F92" s="94"/>
      <c r="G92" s="94"/>
      <c r="H92" s="95"/>
      <c r="I92" s="96" t="s">
        <v>61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62</v>
      </c>
      <c r="AH92" s="94"/>
      <c r="AI92" s="94"/>
      <c r="AJ92" s="94"/>
      <c r="AK92" s="94"/>
      <c r="AL92" s="94"/>
      <c r="AM92" s="94"/>
      <c r="AN92" s="96" t="s">
        <v>63</v>
      </c>
      <c r="AO92" s="94"/>
      <c r="AP92" s="98"/>
      <c r="AQ92" s="99" t="s">
        <v>64</v>
      </c>
      <c r="AR92" s="44"/>
      <c r="AS92" s="100" t="s">
        <v>65</v>
      </c>
      <c r="AT92" s="101" t="s">
        <v>66</v>
      </c>
      <c r="AU92" s="101" t="s">
        <v>67</v>
      </c>
      <c r="AV92" s="101" t="s">
        <v>68</v>
      </c>
      <c r="AW92" s="101" t="s">
        <v>69</v>
      </c>
      <c r="AX92" s="101" t="s">
        <v>70</v>
      </c>
      <c r="AY92" s="101" t="s">
        <v>71</v>
      </c>
      <c r="AZ92" s="101" t="s">
        <v>72</v>
      </c>
      <c r="BA92" s="101" t="s">
        <v>73</v>
      </c>
      <c r="BB92" s="101" t="s">
        <v>74</v>
      </c>
      <c r="BC92" s="101" t="s">
        <v>75</v>
      </c>
      <c r="BD92" s="102" t="s">
        <v>76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77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ROUND(SUM(AG95:AG103),2)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ROUND(SUM(AS95:AS103),2)</f>
        <v>0</v>
      </c>
      <c r="AT94" s="114">
        <f>ROUND(SUM(AV94:AW94),2)</f>
        <v>0</v>
      </c>
      <c r="AU94" s="115">
        <f>ROUND(SUM(AU95:AU103),5)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ROUND(SUM(AZ95:AZ103),2)</f>
        <v>0</v>
      </c>
      <c r="BA94" s="114">
        <f>ROUND(SUM(BA95:BA103),2)</f>
        <v>0</v>
      </c>
      <c r="BB94" s="114">
        <f>ROUND(SUM(BB95:BB103),2)</f>
        <v>0</v>
      </c>
      <c r="BC94" s="114">
        <f>ROUND(SUM(BC95:BC103),2)</f>
        <v>0</v>
      </c>
      <c r="BD94" s="116">
        <f>ROUND(SUM(BD95:BD103),2)</f>
        <v>0</v>
      </c>
      <c r="BE94" s="6"/>
      <c r="BS94" s="117" t="s">
        <v>78</v>
      </c>
      <c r="BT94" s="117" t="s">
        <v>79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16.5" customHeight="1">
      <c r="A95" s="119" t="s">
        <v>83</v>
      </c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'001 - Příprava staveniště'!J30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86</v>
      </c>
      <c r="AR95" s="126"/>
      <c r="AS95" s="127">
        <v>0</v>
      </c>
      <c r="AT95" s="128">
        <f>ROUND(SUM(AV95:AW95),2)</f>
        <v>0</v>
      </c>
      <c r="AU95" s="129">
        <f>'001 - Příprava staveniště'!P120</f>
        <v>0</v>
      </c>
      <c r="AV95" s="128">
        <f>'001 - Příprava staveniště'!J33</f>
        <v>0</v>
      </c>
      <c r="AW95" s="128">
        <f>'001 - Příprava staveniště'!J34</f>
        <v>0</v>
      </c>
      <c r="AX95" s="128">
        <f>'001 - Příprava staveniště'!J35</f>
        <v>0</v>
      </c>
      <c r="AY95" s="128">
        <f>'001 - Příprava staveniště'!J36</f>
        <v>0</v>
      </c>
      <c r="AZ95" s="128">
        <f>'001 - Příprava staveniště'!F33</f>
        <v>0</v>
      </c>
      <c r="BA95" s="128">
        <f>'001 - Příprava staveniště'!F34</f>
        <v>0</v>
      </c>
      <c r="BB95" s="128">
        <f>'001 - Příprava staveniště'!F35</f>
        <v>0</v>
      </c>
      <c r="BC95" s="128">
        <f>'001 - Příprava staveniště'!F36</f>
        <v>0</v>
      </c>
      <c r="BD95" s="130">
        <f>'001 - Příprava staveniště'!F37</f>
        <v>0</v>
      </c>
      <c r="BE95" s="7"/>
      <c r="BT95" s="131" t="s">
        <v>87</v>
      </c>
      <c r="BV95" s="131" t="s">
        <v>81</v>
      </c>
      <c r="BW95" s="131" t="s">
        <v>88</v>
      </c>
      <c r="BX95" s="131" t="s">
        <v>5</v>
      </c>
      <c r="CL95" s="131" t="s">
        <v>1</v>
      </c>
      <c r="CM95" s="131" t="s">
        <v>89</v>
      </c>
    </row>
    <row r="96" s="7" customFormat="1" ht="16.5" customHeight="1">
      <c r="A96" s="119" t="s">
        <v>83</v>
      </c>
      <c r="B96" s="120"/>
      <c r="C96" s="121"/>
      <c r="D96" s="122" t="s">
        <v>90</v>
      </c>
      <c r="E96" s="122"/>
      <c r="F96" s="122"/>
      <c r="G96" s="122"/>
      <c r="H96" s="122"/>
      <c r="I96" s="123"/>
      <c r="J96" s="122" t="s">
        <v>91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'102 - Vozovka'!J30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86</v>
      </c>
      <c r="AR96" s="126"/>
      <c r="AS96" s="127">
        <v>0</v>
      </c>
      <c r="AT96" s="128">
        <f>ROUND(SUM(AV96:AW96),2)</f>
        <v>0</v>
      </c>
      <c r="AU96" s="129">
        <f>'102 - Vozovka'!P121</f>
        <v>0</v>
      </c>
      <c r="AV96" s="128">
        <f>'102 - Vozovka'!J33</f>
        <v>0</v>
      </c>
      <c r="AW96" s="128">
        <f>'102 - Vozovka'!J34</f>
        <v>0</v>
      </c>
      <c r="AX96" s="128">
        <f>'102 - Vozovka'!J35</f>
        <v>0</v>
      </c>
      <c r="AY96" s="128">
        <f>'102 - Vozovka'!J36</f>
        <v>0</v>
      </c>
      <c r="AZ96" s="128">
        <f>'102 - Vozovka'!F33</f>
        <v>0</v>
      </c>
      <c r="BA96" s="128">
        <f>'102 - Vozovka'!F34</f>
        <v>0</v>
      </c>
      <c r="BB96" s="128">
        <f>'102 - Vozovka'!F35</f>
        <v>0</v>
      </c>
      <c r="BC96" s="128">
        <f>'102 - Vozovka'!F36</f>
        <v>0</v>
      </c>
      <c r="BD96" s="130">
        <f>'102 - Vozovka'!F37</f>
        <v>0</v>
      </c>
      <c r="BE96" s="7"/>
      <c r="BT96" s="131" t="s">
        <v>87</v>
      </c>
      <c r="BV96" s="131" t="s">
        <v>81</v>
      </c>
      <c r="BW96" s="131" t="s">
        <v>92</v>
      </c>
      <c r="BX96" s="131" t="s">
        <v>5</v>
      </c>
      <c r="CL96" s="131" t="s">
        <v>1</v>
      </c>
      <c r="CM96" s="131" t="s">
        <v>89</v>
      </c>
    </row>
    <row r="97" s="7" customFormat="1" ht="16.5" customHeight="1">
      <c r="A97" s="119" t="s">
        <v>83</v>
      </c>
      <c r="B97" s="120"/>
      <c r="C97" s="121"/>
      <c r="D97" s="122" t="s">
        <v>93</v>
      </c>
      <c r="E97" s="122"/>
      <c r="F97" s="122"/>
      <c r="G97" s="122"/>
      <c r="H97" s="122"/>
      <c r="I97" s="123"/>
      <c r="J97" s="122" t="s">
        <v>94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'111 - Chodníky'!J30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86</v>
      </c>
      <c r="AR97" s="126"/>
      <c r="AS97" s="127">
        <v>0</v>
      </c>
      <c r="AT97" s="128">
        <f>ROUND(SUM(AV97:AW97),2)</f>
        <v>0</v>
      </c>
      <c r="AU97" s="129">
        <f>'111 - Chodníky'!P121</f>
        <v>0</v>
      </c>
      <c r="AV97" s="128">
        <f>'111 - Chodníky'!J33</f>
        <v>0</v>
      </c>
      <c r="AW97" s="128">
        <f>'111 - Chodníky'!J34</f>
        <v>0</v>
      </c>
      <c r="AX97" s="128">
        <f>'111 - Chodníky'!J35</f>
        <v>0</v>
      </c>
      <c r="AY97" s="128">
        <f>'111 - Chodníky'!J36</f>
        <v>0</v>
      </c>
      <c r="AZ97" s="128">
        <f>'111 - Chodníky'!F33</f>
        <v>0</v>
      </c>
      <c r="BA97" s="128">
        <f>'111 - Chodníky'!F34</f>
        <v>0</v>
      </c>
      <c r="BB97" s="128">
        <f>'111 - Chodníky'!F35</f>
        <v>0</v>
      </c>
      <c r="BC97" s="128">
        <f>'111 - Chodníky'!F36</f>
        <v>0</v>
      </c>
      <c r="BD97" s="130">
        <f>'111 - Chodníky'!F37</f>
        <v>0</v>
      </c>
      <c r="BE97" s="7"/>
      <c r="BT97" s="131" t="s">
        <v>87</v>
      </c>
      <c r="BV97" s="131" t="s">
        <v>81</v>
      </c>
      <c r="BW97" s="131" t="s">
        <v>95</v>
      </c>
      <c r="BX97" s="131" t="s">
        <v>5</v>
      </c>
      <c r="CL97" s="131" t="s">
        <v>1</v>
      </c>
      <c r="CM97" s="131" t="s">
        <v>89</v>
      </c>
    </row>
    <row r="98" s="7" customFormat="1" ht="16.5" customHeight="1">
      <c r="A98" s="119" t="s">
        <v>83</v>
      </c>
      <c r="B98" s="120"/>
      <c r="C98" s="121"/>
      <c r="D98" s="122" t="s">
        <v>96</v>
      </c>
      <c r="E98" s="122"/>
      <c r="F98" s="122"/>
      <c r="G98" s="122"/>
      <c r="H98" s="122"/>
      <c r="I98" s="123"/>
      <c r="J98" s="122" t="s">
        <v>97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'121 - Sjezdy'!J30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86</v>
      </c>
      <c r="AR98" s="126"/>
      <c r="AS98" s="127">
        <v>0</v>
      </c>
      <c r="AT98" s="128">
        <f>ROUND(SUM(AV98:AW98),2)</f>
        <v>0</v>
      </c>
      <c r="AU98" s="129">
        <f>'121 - Sjezdy'!P121</f>
        <v>0</v>
      </c>
      <c r="AV98" s="128">
        <f>'121 - Sjezdy'!J33</f>
        <v>0</v>
      </c>
      <c r="AW98" s="128">
        <f>'121 - Sjezdy'!J34</f>
        <v>0</v>
      </c>
      <c r="AX98" s="128">
        <f>'121 - Sjezdy'!J35</f>
        <v>0</v>
      </c>
      <c r="AY98" s="128">
        <f>'121 - Sjezdy'!J36</f>
        <v>0</v>
      </c>
      <c r="AZ98" s="128">
        <f>'121 - Sjezdy'!F33</f>
        <v>0</v>
      </c>
      <c r="BA98" s="128">
        <f>'121 - Sjezdy'!F34</f>
        <v>0</v>
      </c>
      <c r="BB98" s="128">
        <f>'121 - Sjezdy'!F35</f>
        <v>0</v>
      </c>
      <c r="BC98" s="128">
        <f>'121 - Sjezdy'!F36</f>
        <v>0</v>
      </c>
      <c r="BD98" s="130">
        <f>'121 - Sjezdy'!F37</f>
        <v>0</v>
      </c>
      <c r="BE98" s="7"/>
      <c r="BT98" s="131" t="s">
        <v>87</v>
      </c>
      <c r="BV98" s="131" t="s">
        <v>81</v>
      </c>
      <c r="BW98" s="131" t="s">
        <v>98</v>
      </c>
      <c r="BX98" s="131" t="s">
        <v>5</v>
      </c>
      <c r="CL98" s="131" t="s">
        <v>1</v>
      </c>
      <c r="CM98" s="131" t="s">
        <v>89</v>
      </c>
    </row>
    <row r="99" s="7" customFormat="1" ht="16.5" customHeight="1">
      <c r="A99" s="119" t="s">
        <v>83</v>
      </c>
      <c r="B99" s="120"/>
      <c r="C99" s="121"/>
      <c r="D99" s="122" t="s">
        <v>99</v>
      </c>
      <c r="E99" s="122"/>
      <c r="F99" s="122"/>
      <c r="G99" s="122"/>
      <c r="H99" s="122"/>
      <c r="I99" s="123"/>
      <c r="J99" s="122" t="s">
        <v>100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'141 - Vodorovné dopravní 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86</v>
      </c>
      <c r="AR99" s="126"/>
      <c r="AS99" s="127">
        <v>0</v>
      </c>
      <c r="AT99" s="128">
        <f>ROUND(SUM(AV99:AW99),2)</f>
        <v>0</v>
      </c>
      <c r="AU99" s="129">
        <f>'141 - Vodorovné dopravní ...'!P118</f>
        <v>0</v>
      </c>
      <c r="AV99" s="128">
        <f>'141 - Vodorovné dopravní ...'!J33</f>
        <v>0</v>
      </c>
      <c r="AW99" s="128">
        <f>'141 - Vodorovné dopravní ...'!J34</f>
        <v>0</v>
      </c>
      <c r="AX99" s="128">
        <f>'141 - Vodorovné dopravní ...'!J35</f>
        <v>0</v>
      </c>
      <c r="AY99" s="128">
        <f>'141 - Vodorovné dopravní ...'!J36</f>
        <v>0</v>
      </c>
      <c r="AZ99" s="128">
        <f>'141 - Vodorovné dopravní ...'!F33</f>
        <v>0</v>
      </c>
      <c r="BA99" s="128">
        <f>'141 - Vodorovné dopravní ...'!F34</f>
        <v>0</v>
      </c>
      <c r="BB99" s="128">
        <f>'141 - Vodorovné dopravní ...'!F35</f>
        <v>0</v>
      </c>
      <c r="BC99" s="128">
        <f>'141 - Vodorovné dopravní ...'!F36</f>
        <v>0</v>
      </c>
      <c r="BD99" s="130">
        <f>'141 - Vodorovné dopravní ...'!F37</f>
        <v>0</v>
      </c>
      <c r="BE99" s="7"/>
      <c r="BT99" s="131" t="s">
        <v>87</v>
      </c>
      <c r="BV99" s="131" t="s">
        <v>81</v>
      </c>
      <c r="BW99" s="131" t="s">
        <v>101</v>
      </c>
      <c r="BX99" s="131" t="s">
        <v>5</v>
      </c>
      <c r="CL99" s="131" t="s">
        <v>1</v>
      </c>
      <c r="CM99" s="131" t="s">
        <v>89</v>
      </c>
    </row>
    <row r="100" s="7" customFormat="1" ht="16.5" customHeight="1">
      <c r="A100" s="119" t="s">
        <v>83</v>
      </c>
      <c r="B100" s="120"/>
      <c r="C100" s="121"/>
      <c r="D100" s="122" t="s">
        <v>102</v>
      </c>
      <c r="E100" s="122"/>
      <c r="F100" s="122"/>
      <c r="G100" s="122"/>
      <c r="H100" s="122"/>
      <c r="I100" s="123"/>
      <c r="J100" s="122" t="s">
        <v>103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'142 - Svislé dopravní zna...'!J30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86</v>
      </c>
      <c r="AR100" s="126"/>
      <c r="AS100" s="127">
        <v>0</v>
      </c>
      <c r="AT100" s="128">
        <f>ROUND(SUM(AV100:AW100),2)</f>
        <v>0</v>
      </c>
      <c r="AU100" s="129">
        <f>'142 - Svislé dopravní zna...'!P118</f>
        <v>0</v>
      </c>
      <c r="AV100" s="128">
        <f>'142 - Svislé dopravní zna...'!J33</f>
        <v>0</v>
      </c>
      <c r="AW100" s="128">
        <f>'142 - Svislé dopravní zna...'!J34</f>
        <v>0</v>
      </c>
      <c r="AX100" s="128">
        <f>'142 - Svislé dopravní zna...'!J35</f>
        <v>0</v>
      </c>
      <c r="AY100" s="128">
        <f>'142 - Svislé dopravní zna...'!J36</f>
        <v>0</v>
      </c>
      <c r="AZ100" s="128">
        <f>'142 - Svislé dopravní zna...'!F33</f>
        <v>0</v>
      </c>
      <c r="BA100" s="128">
        <f>'142 - Svislé dopravní zna...'!F34</f>
        <v>0</v>
      </c>
      <c r="BB100" s="128">
        <f>'142 - Svislé dopravní zna...'!F35</f>
        <v>0</v>
      </c>
      <c r="BC100" s="128">
        <f>'142 - Svislé dopravní zna...'!F36</f>
        <v>0</v>
      </c>
      <c r="BD100" s="130">
        <f>'142 - Svislé dopravní zna...'!F37</f>
        <v>0</v>
      </c>
      <c r="BE100" s="7"/>
      <c r="BT100" s="131" t="s">
        <v>87</v>
      </c>
      <c r="BV100" s="131" t="s">
        <v>81</v>
      </c>
      <c r="BW100" s="131" t="s">
        <v>104</v>
      </c>
      <c r="BX100" s="131" t="s">
        <v>5</v>
      </c>
      <c r="CL100" s="131" t="s">
        <v>1</v>
      </c>
      <c r="CM100" s="131" t="s">
        <v>89</v>
      </c>
    </row>
    <row r="101" s="7" customFormat="1" ht="16.5" customHeight="1">
      <c r="A101" s="119" t="s">
        <v>83</v>
      </c>
      <c r="B101" s="120"/>
      <c r="C101" s="121"/>
      <c r="D101" s="122" t="s">
        <v>105</v>
      </c>
      <c r="E101" s="122"/>
      <c r="F101" s="122"/>
      <c r="G101" s="122"/>
      <c r="H101" s="122"/>
      <c r="I101" s="123"/>
      <c r="J101" s="122" t="s">
        <v>106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'801 - Vegetační úpravy'!J30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86</v>
      </c>
      <c r="AR101" s="126"/>
      <c r="AS101" s="127">
        <v>0</v>
      </c>
      <c r="AT101" s="128">
        <f>ROUND(SUM(AV101:AW101),2)</f>
        <v>0</v>
      </c>
      <c r="AU101" s="129">
        <f>'801 - Vegetační úpravy'!P118</f>
        <v>0</v>
      </c>
      <c r="AV101" s="128">
        <f>'801 - Vegetační úpravy'!J33</f>
        <v>0</v>
      </c>
      <c r="AW101" s="128">
        <f>'801 - Vegetační úpravy'!J34</f>
        <v>0</v>
      </c>
      <c r="AX101" s="128">
        <f>'801 - Vegetační úpravy'!J35</f>
        <v>0</v>
      </c>
      <c r="AY101" s="128">
        <f>'801 - Vegetační úpravy'!J36</f>
        <v>0</v>
      </c>
      <c r="AZ101" s="128">
        <f>'801 - Vegetační úpravy'!F33</f>
        <v>0</v>
      </c>
      <c r="BA101" s="128">
        <f>'801 - Vegetační úpravy'!F34</f>
        <v>0</v>
      </c>
      <c r="BB101" s="128">
        <f>'801 - Vegetační úpravy'!F35</f>
        <v>0</v>
      </c>
      <c r="BC101" s="128">
        <f>'801 - Vegetační úpravy'!F36</f>
        <v>0</v>
      </c>
      <c r="BD101" s="130">
        <f>'801 - Vegetační úpravy'!F37</f>
        <v>0</v>
      </c>
      <c r="BE101" s="7"/>
      <c r="BT101" s="131" t="s">
        <v>87</v>
      </c>
      <c r="BV101" s="131" t="s">
        <v>81</v>
      </c>
      <c r="BW101" s="131" t="s">
        <v>107</v>
      </c>
      <c r="BX101" s="131" t="s">
        <v>5</v>
      </c>
      <c r="CL101" s="131" t="s">
        <v>1</v>
      </c>
      <c r="CM101" s="131" t="s">
        <v>89</v>
      </c>
    </row>
    <row r="102" s="7" customFormat="1" ht="16.5" customHeight="1">
      <c r="A102" s="119" t="s">
        <v>83</v>
      </c>
      <c r="B102" s="120"/>
      <c r="C102" s="121"/>
      <c r="D102" s="122" t="s">
        <v>108</v>
      </c>
      <c r="E102" s="122"/>
      <c r="F102" s="122"/>
      <c r="G102" s="122"/>
      <c r="H102" s="122"/>
      <c r="I102" s="123"/>
      <c r="J102" s="122" t="s">
        <v>109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'401 - Veřejné osvětlení'!J30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86</v>
      </c>
      <c r="AR102" s="126"/>
      <c r="AS102" s="127">
        <v>0</v>
      </c>
      <c r="AT102" s="128">
        <f>ROUND(SUM(AV102:AW102),2)</f>
        <v>0</v>
      </c>
      <c r="AU102" s="129">
        <f>'401 - Veřejné osvětlení'!P136</f>
        <v>0</v>
      </c>
      <c r="AV102" s="128">
        <f>'401 - Veřejné osvětlení'!J33</f>
        <v>0</v>
      </c>
      <c r="AW102" s="128">
        <f>'401 - Veřejné osvětlení'!J34</f>
        <v>0</v>
      </c>
      <c r="AX102" s="128">
        <f>'401 - Veřejné osvětlení'!J35</f>
        <v>0</v>
      </c>
      <c r="AY102" s="128">
        <f>'401 - Veřejné osvětlení'!J36</f>
        <v>0</v>
      </c>
      <c r="AZ102" s="128">
        <f>'401 - Veřejné osvětlení'!F33</f>
        <v>0</v>
      </c>
      <c r="BA102" s="128">
        <f>'401 - Veřejné osvětlení'!F34</f>
        <v>0</v>
      </c>
      <c r="BB102" s="128">
        <f>'401 - Veřejné osvětlení'!F35</f>
        <v>0</v>
      </c>
      <c r="BC102" s="128">
        <f>'401 - Veřejné osvětlení'!F36</f>
        <v>0</v>
      </c>
      <c r="BD102" s="130">
        <f>'401 - Veřejné osvětlení'!F37</f>
        <v>0</v>
      </c>
      <c r="BE102" s="7"/>
      <c r="BT102" s="131" t="s">
        <v>87</v>
      </c>
      <c r="BV102" s="131" t="s">
        <v>81</v>
      </c>
      <c r="BW102" s="131" t="s">
        <v>110</v>
      </c>
      <c r="BX102" s="131" t="s">
        <v>5</v>
      </c>
      <c r="CL102" s="131" t="s">
        <v>1</v>
      </c>
      <c r="CM102" s="131" t="s">
        <v>89</v>
      </c>
    </row>
    <row r="103" s="7" customFormat="1" ht="16.5" customHeight="1">
      <c r="A103" s="119" t="s">
        <v>83</v>
      </c>
      <c r="B103" s="120"/>
      <c r="C103" s="121"/>
      <c r="D103" s="122" t="s">
        <v>111</v>
      </c>
      <c r="E103" s="122"/>
      <c r="F103" s="122"/>
      <c r="G103" s="122"/>
      <c r="H103" s="122"/>
      <c r="I103" s="123"/>
      <c r="J103" s="122" t="s">
        <v>112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'VON - Ostatní a vedlejší ...'!J30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86</v>
      </c>
      <c r="AR103" s="126"/>
      <c r="AS103" s="132">
        <v>0</v>
      </c>
      <c r="AT103" s="133">
        <f>ROUND(SUM(AV103:AW103),2)</f>
        <v>0</v>
      </c>
      <c r="AU103" s="134">
        <f>'VON - Ostatní a vedlejší ...'!P121</f>
        <v>0</v>
      </c>
      <c r="AV103" s="133">
        <f>'VON - Ostatní a vedlejší ...'!J33</f>
        <v>0</v>
      </c>
      <c r="AW103" s="133">
        <f>'VON - Ostatní a vedlejší ...'!J34</f>
        <v>0</v>
      </c>
      <c r="AX103" s="133">
        <f>'VON - Ostatní a vedlejší ...'!J35</f>
        <v>0</v>
      </c>
      <c r="AY103" s="133">
        <f>'VON - Ostatní a vedlejší ...'!J36</f>
        <v>0</v>
      </c>
      <c r="AZ103" s="133">
        <f>'VON - Ostatní a vedlejší ...'!F33</f>
        <v>0</v>
      </c>
      <c r="BA103" s="133">
        <f>'VON - Ostatní a vedlejší ...'!F34</f>
        <v>0</v>
      </c>
      <c r="BB103" s="133">
        <f>'VON - Ostatní a vedlejší ...'!F35</f>
        <v>0</v>
      </c>
      <c r="BC103" s="133">
        <f>'VON - Ostatní a vedlejší ...'!F36</f>
        <v>0</v>
      </c>
      <c r="BD103" s="135">
        <f>'VON - Ostatní a vedlejší ...'!F37</f>
        <v>0</v>
      </c>
      <c r="BE103" s="7"/>
      <c r="BT103" s="131" t="s">
        <v>87</v>
      </c>
      <c r="BV103" s="131" t="s">
        <v>81</v>
      </c>
      <c r="BW103" s="131" t="s">
        <v>113</v>
      </c>
      <c r="BX103" s="131" t="s">
        <v>5</v>
      </c>
      <c r="CL103" s="131" t="s">
        <v>1</v>
      </c>
      <c r="CM103" s="131" t="s">
        <v>89</v>
      </c>
    </row>
    <row r="104" s="2" customFormat="1" ht="30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44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</sheetData>
  <sheetProtection sheet="1" formatColumns="0" formatRows="0" objects="1" scenarios="1" spinCount="100000" saltValue="egbTFjBBqBXs0S/KZF+YO9o3SfgUZYJb7fq9uwrbM0SiQLr7Ya3pl1hAjXRgypJomKV+m4+uBBCe5hyk2zWtMw==" hashValue="Fm5gks1U6SiRIjCdfXNu7BtOWArQg1kHv40lrOTcZTLsBEECdxbK6Ci3x5SM3vBDGlzD8ozXTwOVbUPIbtpvVg==" algorithmName="SHA-512" password="C7A2"/>
  <mergeCells count="7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1 - Příprava staveniště'!C2" display="/"/>
    <hyperlink ref="A96" location="'102 - Vozovka'!C2" display="/"/>
    <hyperlink ref="A97" location="'111 - Chodníky'!C2" display="/"/>
    <hyperlink ref="A98" location="'121 - Sjezdy'!C2" display="/"/>
    <hyperlink ref="A99" location="'141 - Vodorovné dopravní ...'!C2" display="/"/>
    <hyperlink ref="A100" location="'142 - Svislé dopravní zna...'!C2" display="/"/>
    <hyperlink ref="A101" location="'801 - Vegetační úpravy'!C2" display="/"/>
    <hyperlink ref="A102" location="'401 - Veřejné osvětlení'!C2" display="/"/>
    <hyperlink ref="A103" location="'VON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114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Komunikace Sadová, Svatoplukova, Lomená - projektová dokumentace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791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28</v>
      </c>
      <c r="J24" s="143" t="s">
        <v>35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ROUND((SUM(BE121:BE238)),  2)</f>
        <v>0</v>
      </c>
      <c r="G33" s="38"/>
      <c r="H33" s="38"/>
      <c r="I33" s="155">
        <v>0.20999999999999999</v>
      </c>
      <c r="J33" s="154">
        <f>ROUND(((SUM(BE121:BE238))*I33),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ROUND((SUM(BF121:BF238)),  2)</f>
        <v>0</v>
      </c>
      <c r="G34" s="38"/>
      <c r="H34" s="38"/>
      <c r="I34" s="155">
        <v>0.12</v>
      </c>
      <c r="J34" s="154">
        <f>ROUND(((SUM(BF121:BF238))*I34),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ROUND((SUM(BG121:BG238)),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ROUND((SUM(BH121:BH238)),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ROUND((SUM(BI121:BI238)),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Komunikace Sadová, Svatoplukova, Lomená - projektová dokumentace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Ostatní a vedlejší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Šternberk</v>
      </c>
      <c r="G89" s="40"/>
      <c r="H89" s="40"/>
      <c r="I89" s="32" t="s">
        <v>22</v>
      </c>
      <c r="J89" s="79" t="str">
        <f>IF(J12="","",J12)</f>
        <v>30. 7. 2024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Město Šternberk,Hor.náměstí 78/16,785 01 Šternberk</v>
      </c>
      <c r="G91" s="40"/>
      <c r="H91" s="40"/>
      <c r="I91" s="32" t="s">
        <v>32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TERRA-POZEMKOVÉ ÚPRAVY,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118</v>
      </c>
      <c r="D94" s="176"/>
      <c r="E94" s="176"/>
      <c r="F94" s="176"/>
      <c r="G94" s="176"/>
      <c r="H94" s="176"/>
      <c r="I94" s="176"/>
      <c r="J94" s="177" t="s">
        <v>119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120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79"/>
      <c r="C97" s="180"/>
      <c r="D97" s="181" t="s">
        <v>792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793</v>
      </c>
      <c r="E98" s="182"/>
      <c r="F98" s="182"/>
      <c r="G98" s="182"/>
      <c r="H98" s="182"/>
      <c r="I98" s="182"/>
      <c r="J98" s="183">
        <f>J148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5"/>
      <c r="C99" s="186"/>
      <c r="D99" s="187" t="s">
        <v>794</v>
      </c>
      <c r="E99" s="188"/>
      <c r="F99" s="188"/>
      <c r="G99" s="188"/>
      <c r="H99" s="188"/>
      <c r="I99" s="188"/>
      <c r="J99" s="189">
        <f>J201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795</v>
      </c>
      <c r="E100" s="188"/>
      <c r="F100" s="188"/>
      <c r="G100" s="188"/>
      <c r="H100" s="188"/>
      <c r="I100" s="188"/>
      <c r="J100" s="189">
        <f>J204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796</v>
      </c>
      <c r="E101" s="188"/>
      <c r="F101" s="188"/>
      <c r="G101" s="188"/>
      <c r="H101" s="188"/>
      <c r="I101" s="188"/>
      <c r="J101" s="189">
        <f>J228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Komunikace Sadová, Svatoplukova, Lomená - projektová dokumentace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115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VON - Ostatní a vedlejší náklady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Šternberk</v>
      </c>
      <c r="G115" s="40"/>
      <c r="H115" s="40"/>
      <c r="I115" s="32" t="s">
        <v>22</v>
      </c>
      <c r="J115" s="79" t="str">
        <f>IF(J12="","",J12)</f>
        <v>30. 7. 2024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24</v>
      </c>
      <c r="D117" s="40"/>
      <c r="E117" s="40"/>
      <c r="F117" s="27" t="str">
        <f>E15</f>
        <v>Město Šternberk,Hor.náměstí 78/16,785 01 Šternberk</v>
      </c>
      <c r="G117" s="40"/>
      <c r="H117" s="40"/>
      <c r="I117" s="32" t="s">
        <v>32</v>
      </c>
      <c r="J117" s="36" t="str">
        <f>E21</f>
        <v>TERRA-POZEMKOVÉ ÚPRAVY,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40.0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37</v>
      </c>
      <c r="J118" s="36" t="str">
        <f>E24</f>
        <v>TERRA-POZEMKOVÉ ÚPRAVY,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127</v>
      </c>
      <c r="D120" s="194" t="s">
        <v>64</v>
      </c>
      <c r="E120" s="194" t="s">
        <v>60</v>
      </c>
      <c r="F120" s="194" t="s">
        <v>61</v>
      </c>
      <c r="G120" s="194" t="s">
        <v>128</v>
      </c>
      <c r="H120" s="194" t="s">
        <v>129</v>
      </c>
      <c r="I120" s="194" t="s">
        <v>130</v>
      </c>
      <c r="J120" s="194" t="s">
        <v>119</v>
      </c>
      <c r="K120" s="195" t="s">
        <v>131</v>
      </c>
      <c r="L120" s="196"/>
      <c r="M120" s="100" t="s">
        <v>1</v>
      </c>
      <c r="N120" s="101" t="s">
        <v>43</v>
      </c>
      <c r="O120" s="101" t="s">
        <v>132</v>
      </c>
      <c r="P120" s="101" t="s">
        <v>133</v>
      </c>
      <c r="Q120" s="101" t="s">
        <v>134</v>
      </c>
      <c r="R120" s="101" t="s">
        <v>135</v>
      </c>
      <c r="S120" s="101" t="s">
        <v>136</v>
      </c>
      <c r="T120" s="102" t="s">
        <v>137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138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P122+P148</f>
        <v>0</v>
      </c>
      <c r="Q121" s="104"/>
      <c r="R121" s="199">
        <f>R122+R148</f>
        <v>0</v>
      </c>
      <c r="S121" s="104"/>
      <c r="T121" s="200">
        <f>T122+T148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78</v>
      </c>
      <c r="AU121" s="17" t="s">
        <v>121</v>
      </c>
      <c r="BK121" s="201">
        <f>BK122+BK148</f>
        <v>0</v>
      </c>
    </row>
    <row r="122" s="12" customFormat="1" ht="25.92" customHeight="1">
      <c r="A122" s="12"/>
      <c r="B122" s="202"/>
      <c r="C122" s="203"/>
      <c r="D122" s="204" t="s">
        <v>78</v>
      </c>
      <c r="E122" s="205" t="s">
        <v>797</v>
      </c>
      <c r="F122" s="205" t="s">
        <v>798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SUM(P123:P147)</f>
        <v>0</v>
      </c>
      <c r="Q122" s="210"/>
      <c r="R122" s="211">
        <f>SUM(R123:R147)</f>
        <v>0</v>
      </c>
      <c r="S122" s="210"/>
      <c r="T122" s="212">
        <f>SUM(T123:T147)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148</v>
      </c>
      <c r="AT122" s="214" t="s">
        <v>78</v>
      </c>
      <c r="AU122" s="214" t="s">
        <v>79</v>
      </c>
      <c r="AY122" s="213" t="s">
        <v>141</v>
      </c>
      <c r="BK122" s="215">
        <f>SUM(BK123:BK147)</f>
        <v>0</v>
      </c>
    </row>
    <row r="123" s="2" customFormat="1" ht="24.15" customHeight="1">
      <c r="A123" s="38"/>
      <c r="B123" s="39"/>
      <c r="C123" s="218" t="s">
        <v>87</v>
      </c>
      <c r="D123" s="218" t="s">
        <v>143</v>
      </c>
      <c r="E123" s="219" t="s">
        <v>799</v>
      </c>
      <c r="F123" s="220" t="s">
        <v>800</v>
      </c>
      <c r="G123" s="221" t="s">
        <v>801</v>
      </c>
      <c r="H123" s="222">
        <v>1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44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802</v>
      </c>
      <c r="AT123" s="229" t="s">
        <v>143</v>
      </c>
      <c r="AU123" s="229" t="s">
        <v>87</v>
      </c>
      <c r="AY123" s="17" t="s">
        <v>141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87</v>
      </c>
      <c r="BK123" s="230">
        <f>ROUND(I123*H123,2)</f>
        <v>0</v>
      </c>
      <c r="BL123" s="17" t="s">
        <v>802</v>
      </c>
      <c r="BM123" s="229" t="s">
        <v>89</v>
      </c>
    </row>
    <row r="124" s="2" customFormat="1">
      <c r="A124" s="38"/>
      <c r="B124" s="39"/>
      <c r="C124" s="40"/>
      <c r="D124" s="231" t="s">
        <v>149</v>
      </c>
      <c r="E124" s="40"/>
      <c r="F124" s="232" t="s">
        <v>800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149</v>
      </c>
      <c r="AU124" s="17" t="s">
        <v>87</v>
      </c>
    </row>
    <row r="125" s="13" customFormat="1">
      <c r="A125" s="13"/>
      <c r="B125" s="236"/>
      <c r="C125" s="237"/>
      <c r="D125" s="231" t="s">
        <v>151</v>
      </c>
      <c r="E125" s="238" t="s">
        <v>1</v>
      </c>
      <c r="F125" s="239" t="s">
        <v>803</v>
      </c>
      <c r="G125" s="237"/>
      <c r="H125" s="240">
        <v>1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151</v>
      </c>
      <c r="AU125" s="246" t="s">
        <v>87</v>
      </c>
      <c r="AV125" s="13" t="s">
        <v>89</v>
      </c>
      <c r="AW125" s="13" t="s">
        <v>36</v>
      </c>
      <c r="AX125" s="13" t="s">
        <v>79</v>
      </c>
      <c r="AY125" s="246" t="s">
        <v>141</v>
      </c>
    </row>
    <row r="126" s="13" customFormat="1">
      <c r="A126" s="13"/>
      <c r="B126" s="236"/>
      <c r="C126" s="237"/>
      <c r="D126" s="231" t="s">
        <v>151</v>
      </c>
      <c r="E126" s="238" t="s">
        <v>1</v>
      </c>
      <c r="F126" s="239" t="s">
        <v>804</v>
      </c>
      <c r="G126" s="237"/>
      <c r="H126" s="240">
        <v>0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151</v>
      </c>
      <c r="AU126" s="246" t="s">
        <v>87</v>
      </c>
      <c r="AV126" s="13" t="s">
        <v>89</v>
      </c>
      <c r="AW126" s="13" t="s">
        <v>36</v>
      </c>
      <c r="AX126" s="13" t="s">
        <v>79</v>
      </c>
      <c r="AY126" s="246" t="s">
        <v>141</v>
      </c>
    </row>
    <row r="127" s="13" customFormat="1">
      <c r="A127" s="13"/>
      <c r="B127" s="236"/>
      <c r="C127" s="237"/>
      <c r="D127" s="231" t="s">
        <v>151</v>
      </c>
      <c r="E127" s="238" t="s">
        <v>1</v>
      </c>
      <c r="F127" s="239" t="s">
        <v>804</v>
      </c>
      <c r="G127" s="237"/>
      <c r="H127" s="240">
        <v>0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151</v>
      </c>
      <c r="AU127" s="246" t="s">
        <v>87</v>
      </c>
      <c r="AV127" s="13" t="s">
        <v>89</v>
      </c>
      <c r="AW127" s="13" t="s">
        <v>36</v>
      </c>
      <c r="AX127" s="13" t="s">
        <v>79</v>
      </c>
      <c r="AY127" s="246" t="s">
        <v>141</v>
      </c>
    </row>
    <row r="128" s="15" customFormat="1">
      <c r="A128" s="15"/>
      <c r="B128" s="258"/>
      <c r="C128" s="259"/>
      <c r="D128" s="231" t="s">
        <v>151</v>
      </c>
      <c r="E128" s="260" t="s">
        <v>1</v>
      </c>
      <c r="F128" s="261" t="s">
        <v>805</v>
      </c>
      <c r="G128" s="259"/>
      <c r="H128" s="260" t="s">
        <v>1</v>
      </c>
      <c r="I128" s="262"/>
      <c r="J128" s="259"/>
      <c r="K128" s="259"/>
      <c r="L128" s="263"/>
      <c r="M128" s="264"/>
      <c r="N128" s="265"/>
      <c r="O128" s="265"/>
      <c r="P128" s="265"/>
      <c r="Q128" s="265"/>
      <c r="R128" s="265"/>
      <c r="S128" s="265"/>
      <c r="T128" s="266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7" t="s">
        <v>151</v>
      </c>
      <c r="AU128" s="267" t="s">
        <v>87</v>
      </c>
      <c r="AV128" s="15" t="s">
        <v>87</v>
      </c>
      <c r="AW128" s="15" t="s">
        <v>36</v>
      </c>
      <c r="AX128" s="15" t="s">
        <v>79</v>
      </c>
      <c r="AY128" s="267" t="s">
        <v>141</v>
      </c>
    </row>
    <row r="129" s="15" customFormat="1">
      <c r="A129" s="15"/>
      <c r="B129" s="258"/>
      <c r="C129" s="259"/>
      <c r="D129" s="231" t="s">
        <v>151</v>
      </c>
      <c r="E129" s="260" t="s">
        <v>1</v>
      </c>
      <c r="F129" s="261" t="s">
        <v>806</v>
      </c>
      <c r="G129" s="259"/>
      <c r="H129" s="260" t="s">
        <v>1</v>
      </c>
      <c r="I129" s="262"/>
      <c r="J129" s="259"/>
      <c r="K129" s="259"/>
      <c r="L129" s="263"/>
      <c r="M129" s="264"/>
      <c r="N129" s="265"/>
      <c r="O129" s="265"/>
      <c r="P129" s="265"/>
      <c r="Q129" s="265"/>
      <c r="R129" s="265"/>
      <c r="S129" s="265"/>
      <c r="T129" s="26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7" t="s">
        <v>151</v>
      </c>
      <c r="AU129" s="267" t="s">
        <v>87</v>
      </c>
      <c r="AV129" s="15" t="s">
        <v>87</v>
      </c>
      <c r="AW129" s="15" t="s">
        <v>36</v>
      </c>
      <c r="AX129" s="15" t="s">
        <v>79</v>
      </c>
      <c r="AY129" s="267" t="s">
        <v>141</v>
      </c>
    </row>
    <row r="130" s="15" customFormat="1">
      <c r="A130" s="15"/>
      <c r="B130" s="258"/>
      <c r="C130" s="259"/>
      <c r="D130" s="231" t="s">
        <v>151</v>
      </c>
      <c r="E130" s="260" t="s">
        <v>1</v>
      </c>
      <c r="F130" s="261" t="s">
        <v>807</v>
      </c>
      <c r="G130" s="259"/>
      <c r="H130" s="260" t="s">
        <v>1</v>
      </c>
      <c r="I130" s="262"/>
      <c r="J130" s="259"/>
      <c r="K130" s="259"/>
      <c r="L130" s="263"/>
      <c r="M130" s="264"/>
      <c r="N130" s="265"/>
      <c r="O130" s="265"/>
      <c r="P130" s="265"/>
      <c r="Q130" s="265"/>
      <c r="R130" s="265"/>
      <c r="S130" s="265"/>
      <c r="T130" s="26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7" t="s">
        <v>151</v>
      </c>
      <c r="AU130" s="267" t="s">
        <v>87</v>
      </c>
      <c r="AV130" s="15" t="s">
        <v>87</v>
      </c>
      <c r="AW130" s="15" t="s">
        <v>36</v>
      </c>
      <c r="AX130" s="15" t="s">
        <v>79</v>
      </c>
      <c r="AY130" s="267" t="s">
        <v>141</v>
      </c>
    </row>
    <row r="131" s="14" customFormat="1">
      <c r="A131" s="14"/>
      <c r="B131" s="247"/>
      <c r="C131" s="248"/>
      <c r="D131" s="231" t="s">
        <v>151</v>
      </c>
      <c r="E131" s="249" t="s">
        <v>1</v>
      </c>
      <c r="F131" s="250" t="s">
        <v>153</v>
      </c>
      <c r="G131" s="248"/>
      <c r="H131" s="251">
        <v>1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7" t="s">
        <v>151</v>
      </c>
      <c r="AU131" s="257" t="s">
        <v>87</v>
      </c>
      <c r="AV131" s="14" t="s">
        <v>148</v>
      </c>
      <c r="AW131" s="14" t="s">
        <v>36</v>
      </c>
      <c r="AX131" s="14" t="s">
        <v>87</v>
      </c>
      <c r="AY131" s="257" t="s">
        <v>141</v>
      </c>
    </row>
    <row r="132" s="2" customFormat="1" ht="24.15" customHeight="1">
      <c r="A132" s="38"/>
      <c r="B132" s="39"/>
      <c r="C132" s="218" t="s">
        <v>89</v>
      </c>
      <c r="D132" s="218" t="s">
        <v>143</v>
      </c>
      <c r="E132" s="219" t="s">
        <v>808</v>
      </c>
      <c r="F132" s="220" t="s">
        <v>809</v>
      </c>
      <c r="G132" s="221" t="s">
        <v>801</v>
      </c>
      <c r="H132" s="222">
        <v>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44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802</v>
      </c>
      <c r="AT132" s="229" t="s">
        <v>143</v>
      </c>
      <c r="AU132" s="229" t="s">
        <v>87</v>
      </c>
      <c r="AY132" s="17" t="s">
        <v>141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87</v>
      </c>
      <c r="BK132" s="230">
        <f>ROUND(I132*H132,2)</f>
        <v>0</v>
      </c>
      <c r="BL132" s="17" t="s">
        <v>802</v>
      </c>
      <c r="BM132" s="229" t="s">
        <v>148</v>
      </c>
    </row>
    <row r="133" s="2" customFormat="1">
      <c r="A133" s="38"/>
      <c r="B133" s="39"/>
      <c r="C133" s="40"/>
      <c r="D133" s="231" t="s">
        <v>149</v>
      </c>
      <c r="E133" s="40"/>
      <c r="F133" s="232" t="s">
        <v>809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149</v>
      </c>
      <c r="AU133" s="17" t="s">
        <v>87</v>
      </c>
    </row>
    <row r="134" s="13" customFormat="1">
      <c r="A134" s="13"/>
      <c r="B134" s="236"/>
      <c r="C134" s="237"/>
      <c r="D134" s="231" t="s">
        <v>151</v>
      </c>
      <c r="E134" s="238" t="s">
        <v>1</v>
      </c>
      <c r="F134" s="239" t="s">
        <v>803</v>
      </c>
      <c r="G134" s="237"/>
      <c r="H134" s="240">
        <v>1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151</v>
      </c>
      <c r="AU134" s="246" t="s">
        <v>87</v>
      </c>
      <c r="AV134" s="13" t="s">
        <v>89</v>
      </c>
      <c r="AW134" s="13" t="s">
        <v>36</v>
      </c>
      <c r="AX134" s="13" t="s">
        <v>79</v>
      </c>
      <c r="AY134" s="246" t="s">
        <v>141</v>
      </c>
    </row>
    <row r="135" s="14" customFormat="1">
      <c r="A135" s="14"/>
      <c r="B135" s="247"/>
      <c r="C135" s="248"/>
      <c r="D135" s="231" t="s">
        <v>151</v>
      </c>
      <c r="E135" s="249" t="s">
        <v>1</v>
      </c>
      <c r="F135" s="250" t="s">
        <v>810</v>
      </c>
      <c r="G135" s="248"/>
      <c r="H135" s="251">
        <v>1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151</v>
      </c>
      <c r="AU135" s="257" t="s">
        <v>87</v>
      </c>
      <c r="AV135" s="14" t="s">
        <v>148</v>
      </c>
      <c r="AW135" s="14" t="s">
        <v>36</v>
      </c>
      <c r="AX135" s="14" t="s">
        <v>87</v>
      </c>
      <c r="AY135" s="257" t="s">
        <v>141</v>
      </c>
    </row>
    <row r="136" s="2" customFormat="1" ht="49.05" customHeight="1">
      <c r="A136" s="38"/>
      <c r="B136" s="39"/>
      <c r="C136" s="218" t="s">
        <v>158</v>
      </c>
      <c r="D136" s="218" t="s">
        <v>143</v>
      </c>
      <c r="E136" s="219" t="s">
        <v>811</v>
      </c>
      <c r="F136" s="220" t="s">
        <v>812</v>
      </c>
      <c r="G136" s="221" t="s">
        <v>801</v>
      </c>
      <c r="H136" s="222">
        <v>1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44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802</v>
      </c>
      <c r="AT136" s="229" t="s">
        <v>143</v>
      </c>
      <c r="AU136" s="229" t="s">
        <v>87</v>
      </c>
      <c r="AY136" s="17" t="s">
        <v>141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87</v>
      </c>
      <c r="BK136" s="230">
        <f>ROUND(I136*H136,2)</f>
        <v>0</v>
      </c>
      <c r="BL136" s="17" t="s">
        <v>802</v>
      </c>
      <c r="BM136" s="229" t="s">
        <v>161</v>
      </c>
    </row>
    <row r="137" s="2" customFormat="1">
      <c r="A137" s="38"/>
      <c r="B137" s="39"/>
      <c r="C137" s="40"/>
      <c r="D137" s="231" t="s">
        <v>149</v>
      </c>
      <c r="E137" s="40"/>
      <c r="F137" s="232" t="s">
        <v>812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149</v>
      </c>
      <c r="AU137" s="17" t="s">
        <v>87</v>
      </c>
    </row>
    <row r="138" s="13" customFormat="1">
      <c r="A138" s="13"/>
      <c r="B138" s="236"/>
      <c r="C138" s="237"/>
      <c r="D138" s="231" t="s">
        <v>151</v>
      </c>
      <c r="E138" s="238" t="s">
        <v>1</v>
      </c>
      <c r="F138" s="239" t="s">
        <v>803</v>
      </c>
      <c r="G138" s="237"/>
      <c r="H138" s="240">
        <v>1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151</v>
      </c>
      <c r="AU138" s="246" t="s">
        <v>87</v>
      </c>
      <c r="AV138" s="13" t="s">
        <v>89</v>
      </c>
      <c r="AW138" s="13" t="s">
        <v>36</v>
      </c>
      <c r="AX138" s="13" t="s">
        <v>79</v>
      </c>
      <c r="AY138" s="246" t="s">
        <v>141</v>
      </c>
    </row>
    <row r="139" s="14" customFormat="1">
      <c r="A139" s="14"/>
      <c r="B139" s="247"/>
      <c r="C139" s="248"/>
      <c r="D139" s="231" t="s">
        <v>151</v>
      </c>
      <c r="E139" s="249" t="s">
        <v>1</v>
      </c>
      <c r="F139" s="250" t="s">
        <v>810</v>
      </c>
      <c r="G139" s="248"/>
      <c r="H139" s="251">
        <v>1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151</v>
      </c>
      <c r="AU139" s="257" t="s">
        <v>87</v>
      </c>
      <c r="AV139" s="14" t="s">
        <v>148</v>
      </c>
      <c r="AW139" s="14" t="s">
        <v>36</v>
      </c>
      <c r="AX139" s="14" t="s">
        <v>87</v>
      </c>
      <c r="AY139" s="257" t="s">
        <v>141</v>
      </c>
    </row>
    <row r="140" s="2" customFormat="1" ht="24.15" customHeight="1">
      <c r="A140" s="38"/>
      <c r="B140" s="39"/>
      <c r="C140" s="218" t="s">
        <v>148</v>
      </c>
      <c r="D140" s="218" t="s">
        <v>143</v>
      </c>
      <c r="E140" s="219" t="s">
        <v>813</v>
      </c>
      <c r="F140" s="220" t="s">
        <v>814</v>
      </c>
      <c r="G140" s="221" t="s">
        <v>801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44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802</v>
      </c>
      <c r="AT140" s="229" t="s">
        <v>143</v>
      </c>
      <c r="AU140" s="229" t="s">
        <v>87</v>
      </c>
      <c r="AY140" s="17" t="s">
        <v>141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87</v>
      </c>
      <c r="BK140" s="230">
        <f>ROUND(I140*H140,2)</f>
        <v>0</v>
      </c>
      <c r="BL140" s="17" t="s">
        <v>802</v>
      </c>
      <c r="BM140" s="229" t="s">
        <v>167</v>
      </c>
    </row>
    <row r="141" s="2" customFormat="1">
      <c r="A141" s="38"/>
      <c r="B141" s="39"/>
      <c r="C141" s="40"/>
      <c r="D141" s="231" t="s">
        <v>149</v>
      </c>
      <c r="E141" s="40"/>
      <c r="F141" s="232" t="s">
        <v>814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149</v>
      </c>
      <c r="AU141" s="17" t="s">
        <v>87</v>
      </c>
    </row>
    <row r="142" s="13" customFormat="1">
      <c r="A142" s="13"/>
      <c r="B142" s="236"/>
      <c r="C142" s="237"/>
      <c r="D142" s="231" t="s">
        <v>151</v>
      </c>
      <c r="E142" s="238" t="s">
        <v>1</v>
      </c>
      <c r="F142" s="239" t="s">
        <v>803</v>
      </c>
      <c r="G142" s="237"/>
      <c r="H142" s="240">
        <v>1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151</v>
      </c>
      <c r="AU142" s="246" t="s">
        <v>87</v>
      </c>
      <c r="AV142" s="13" t="s">
        <v>89</v>
      </c>
      <c r="AW142" s="13" t="s">
        <v>36</v>
      </c>
      <c r="AX142" s="13" t="s">
        <v>79</v>
      </c>
      <c r="AY142" s="246" t="s">
        <v>141</v>
      </c>
    </row>
    <row r="143" s="14" customFormat="1">
      <c r="A143" s="14"/>
      <c r="B143" s="247"/>
      <c r="C143" s="248"/>
      <c r="D143" s="231" t="s">
        <v>151</v>
      </c>
      <c r="E143" s="249" t="s">
        <v>1</v>
      </c>
      <c r="F143" s="250" t="s">
        <v>810</v>
      </c>
      <c r="G143" s="248"/>
      <c r="H143" s="251">
        <v>1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7" t="s">
        <v>151</v>
      </c>
      <c r="AU143" s="257" t="s">
        <v>87</v>
      </c>
      <c r="AV143" s="14" t="s">
        <v>148</v>
      </c>
      <c r="AW143" s="14" t="s">
        <v>36</v>
      </c>
      <c r="AX143" s="14" t="s">
        <v>87</v>
      </c>
      <c r="AY143" s="257" t="s">
        <v>141</v>
      </c>
    </row>
    <row r="144" s="2" customFormat="1" ht="16.5" customHeight="1">
      <c r="A144" s="38"/>
      <c r="B144" s="39"/>
      <c r="C144" s="218" t="s">
        <v>171</v>
      </c>
      <c r="D144" s="218" t="s">
        <v>143</v>
      </c>
      <c r="E144" s="219" t="s">
        <v>815</v>
      </c>
      <c r="F144" s="220" t="s">
        <v>816</v>
      </c>
      <c r="G144" s="221" t="s">
        <v>801</v>
      </c>
      <c r="H144" s="222">
        <v>1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44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802</v>
      </c>
      <c r="AT144" s="229" t="s">
        <v>143</v>
      </c>
      <c r="AU144" s="229" t="s">
        <v>87</v>
      </c>
      <c r="AY144" s="17" t="s">
        <v>141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87</v>
      </c>
      <c r="BK144" s="230">
        <f>ROUND(I144*H144,2)</f>
        <v>0</v>
      </c>
      <c r="BL144" s="17" t="s">
        <v>802</v>
      </c>
      <c r="BM144" s="229" t="s">
        <v>174</v>
      </c>
    </row>
    <row r="145" s="2" customFormat="1">
      <c r="A145" s="38"/>
      <c r="B145" s="39"/>
      <c r="C145" s="40"/>
      <c r="D145" s="231" t="s">
        <v>149</v>
      </c>
      <c r="E145" s="40"/>
      <c r="F145" s="232" t="s">
        <v>816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149</v>
      </c>
      <c r="AU145" s="17" t="s">
        <v>87</v>
      </c>
    </row>
    <row r="146" s="13" customFormat="1">
      <c r="A146" s="13"/>
      <c r="B146" s="236"/>
      <c r="C146" s="237"/>
      <c r="D146" s="231" t="s">
        <v>151</v>
      </c>
      <c r="E146" s="238" t="s">
        <v>1</v>
      </c>
      <c r="F146" s="239" t="s">
        <v>803</v>
      </c>
      <c r="G146" s="237"/>
      <c r="H146" s="240">
        <v>1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151</v>
      </c>
      <c r="AU146" s="246" t="s">
        <v>87</v>
      </c>
      <c r="AV146" s="13" t="s">
        <v>89</v>
      </c>
      <c r="AW146" s="13" t="s">
        <v>36</v>
      </c>
      <c r="AX146" s="13" t="s">
        <v>79</v>
      </c>
      <c r="AY146" s="246" t="s">
        <v>141</v>
      </c>
    </row>
    <row r="147" s="14" customFormat="1">
      <c r="A147" s="14"/>
      <c r="B147" s="247"/>
      <c r="C147" s="248"/>
      <c r="D147" s="231" t="s">
        <v>151</v>
      </c>
      <c r="E147" s="249" t="s">
        <v>1</v>
      </c>
      <c r="F147" s="250" t="s">
        <v>810</v>
      </c>
      <c r="G147" s="248"/>
      <c r="H147" s="251">
        <v>1</v>
      </c>
      <c r="I147" s="252"/>
      <c r="J147" s="248"/>
      <c r="K147" s="248"/>
      <c r="L147" s="253"/>
      <c r="M147" s="254"/>
      <c r="N147" s="255"/>
      <c r="O147" s="255"/>
      <c r="P147" s="255"/>
      <c r="Q147" s="255"/>
      <c r="R147" s="255"/>
      <c r="S147" s="255"/>
      <c r="T147" s="25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151</v>
      </c>
      <c r="AU147" s="257" t="s">
        <v>87</v>
      </c>
      <c r="AV147" s="14" t="s">
        <v>148</v>
      </c>
      <c r="AW147" s="14" t="s">
        <v>36</v>
      </c>
      <c r="AX147" s="14" t="s">
        <v>87</v>
      </c>
      <c r="AY147" s="257" t="s">
        <v>141</v>
      </c>
    </row>
    <row r="148" s="12" customFormat="1" ht="25.92" customHeight="1">
      <c r="A148" s="12"/>
      <c r="B148" s="202"/>
      <c r="C148" s="203"/>
      <c r="D148" s="204" t="s">
        <v>78</v>
      </c>
      <c r="E148" s="205" t="s">
        <v>817</v>
      </c>
      <c r="F148" s="205" t="s">
        <v>818</v>
      </c>
      <c r="G148" s="203"/>
      <c r="H148" s="203"/>
      <c r="I148" s="206"/>
      <c r="J148" s="207">
        <f>BK148</f>
        <v>0</v>
      </c>
      <c r="K148" s="203"/>
      <c r="L148" s="208"/>
      <c r="M148" s="209"/>
      <c r="N148" s="210"/>
      <c r="O148" s="210"/>
      <c r="P148" s="211">
        <f>P149+SUM(P150:P201)+P204+P228</f>
        <v>0</v>
      </c>
      <c r="Q148" s="210"/>
      <c r="R148" s="211">
        <f>R149+SUM(R150:R201)+R204+R228</f>
        <v>0</v>
      </c>
      <c r="S148" s="210"/>
      <c r="T148" s="212">
        <f>T149+SUM(T150:T201)+T204+T228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3" t="s">
        <v>171</v>
      </c>
      <c r="AT148" s="214" t="s">
        <v>78</v>
      </c>
      <c r="AU148" s="214" t="s">
        <v>79</v>
      </c>
      <c r="AY148" s="213" t="s">
        <v>141</v>
      </c>
      <c r="BK148" s="215">
        <f>BK149+SUM(BK150:BK201)+BK204+BK228</f>
        <v>0</v>
      </c>
    </row>
    <row r="149" s="2" customFormat="1" ht="24.15" customHeight="1">
      <c r="A149" s="38"/>
      <c r="B149" s="39"/>
      <c r="C149" s="218" t="s">
        <v>161</v>
      </c>
      <c r="D149" s="218" t="s">
        <v>143</v>
      </c>
      <c r="E149" s="219" t="s">
        <v>819</v>
      </c>
      <c r="F149" s="220" t="s">
        <v>820</v>
      </c>
      <c r="G149" s="221" t="s">
        <v>801</v>
      </c>
      <c r="H149" s="222">
        <v>1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44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148</v>
      </c>
      <c r="AT149" s="229" t="s">
        <v>143</v>
      </c>
      <c r="AU149" s="229" t="s">
        <v>87</v>
      </c>
      <c r="AY149" s="17" t="s">
        <v>141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87</v>
      </c>
      <c r="BK149" s="230">
        <f>ROUND(I149*H149,2)</f>
        <v>0</v>
      </c>
      <c r="BL149" s="17" t="s">
        <v>148</v>
      </c>
      <c r="BM149" s="229" t="s">
        <v>8</v>
      </c>
    </row>
    <row r="150" s="2" customFormat="1">
      <c r="A150" s="38"/>
      <c r="B150" s="39"/>
      <c r="C150" s="40"/>
      <c r="D150" s="231" t="s">
        <v>149</v>
      </c>
      <c r="E150" s="40"/>
      <c r="F150" s="232" t="s">
        <v>820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149</v>
      </c>
      <c r="AU150" s="17" t="s">
        <v>87</v>
      </c>
    </row>
    <row r="151" s="2" customFormat="1" ht="21.75" customHeight="1">
      <c r="A151" s="38"/>
      <c r="B151" s="39"/>
      <c r="C151" s="218" t="s">
        <v>183</v>
      </c>
      <c r="D151" s="218" t="s">
        <v>143</v>
      </c>
      <c r="E151" s="219" t="s">
        <v>821</v>
      </c>
      <c r="F151" s="220" t="s">
        <v>822</v>
      </c>
      <c r="G151" s="221" t="s">
        <v>823</v>
      </c>
      <c r="H151" s="222">
        <v>2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44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148</v>
      </c>
      <c r="AT151" s="229" t="s">
        <v>143</v>
      </c>
      <c r="AU151" s="229" t="s">
        <v>87</v>
      </c>
      <c r="AY151" s="17" t="s">
        <v>141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87</v>
      </c>
      <c r="BK151" s="230">
        <f>ROUND(I151*H151,2)</f>
        <v>0</v>
      </c>
      <c r="BL151" s="17" t="s">
        <v>148</v>
      </c>
      <c r="BM151" s="229" t="s">
        <v>186</v>
      </c>
    </row>
    <row r="152" s="2" customFormat="1">
      <c r="A152" s="38"/>
      <c r="B152" s="39"/>
      <c r="C152" s="40"/>
      <c r="D152" s="231" t="s">
        <v>149</v>
      </c>
      <c r="E152" s="40"/>
      <c r="F152" s="232" t="s">
        <v>822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149</v>
      </c>
      <c r="AU152" s="17" t="s">
        <v>87</v>
      </c>
    </row>
    <row r="153" s="13" customFormat="1">
      <c r="A153" s="13"/>
      <c r="B153" s="236"/>
      <c r="C153" s="237"/>
      <c r="D153" s="231" t="s">
        <v>151</v>
      </c>
      <c r="E153" s="238" t="s">
        <v>1</v>
      </c>
      <c r="F153" s="239" t="s">
        <v>824</v>
      </c>
      <c r="G153" s="237"/>
      <c r="H153" s="240">
        <v>1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151</v>
      </c>
      <c r="AU153" s="246" t="s">
        <v>87</v>
      </c>
      <c r="AV153" s="13" t="s">
        <v>89</v>
      </c>
      <c r="AW153" s="13" t="s">
        <v>36</v>
      </c>
      <c r="AX153" s="13" t="s">
        <v>79</v>
      </c>
      <c r="AY153" s="246" t="s">
        <v>141</v>
      </c>
    </row>
    <row r="154" s="13" customFormat="1">
      <c r="A154" s="13"/>
      <c r="B154" s="236"/>
      <c r="C154" s="237"/>
      <c r="D154" s="231" t="s">
        <v>151</v>
      </c>
      <c r="E154" s="238" t="s">
        <v>1</v>
      </c>
      <c r="F154" s="239" t="s">
        <v>825</v>
      </c>
      <c r="G154" s="237"/>
      <c r="H154" s="240">
        <v>1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151</v>
      </c>
      <c r="AU154" s="246" t="s">
        <v>87</v>
      </c>
      <c r="AV154" s="13" t="s">
        <v>89</v>
      </c>
      <c r="AW154" s="13" t="s">
        <v>36</v>
      </c>
      <c r="AX154" s="13" t="s">
        <v>79</v>
      </c>
      <c r="AY154" s="246" t="s">
        <v>141</v>
      </c>
    </row>
    <row r="155" s="14" customFormat="1">
      <c r="A155" s="14"/>
      <c r="B155" s="247"/>
      <c r="C155" s="248"/>
      <c r="D155" s="231" t="s">
        <v>151</v>
      </c>
      <c r="E155" s="249" t="s">
        <v>1</v>
      </c>
      <c r="F155" s="250" t="s">
        <v>810</v>
      </c>
      <c r="G155" s="248"/>
      <c r="H155" s="251">
        <v>2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7" t="s">
        <v>151</v>
      </c>
      <c r="AU155" s="257" t="s">
        <v>87</v>
      </c>
      <c r="AV155" s="14" t="s">
        <v>148</v>
      </c>
      <c r="AW155" s="14" t="s">
        <v>36</v>
      </c>
      <c r="AX155" s="14" t="s">
        <v>87</v>
      </c>
      <c r="AY155" s="257" t="s">
        <v>141</v>
      </c>
    </row>
    <row r="156" s="2" customFormat="1" ht="24.15" customHeight="1">
      <c r="A156" s="38"/>
      <c r="B156" s="39"/>
      <c r="C156" s="218" t="s">
        <v>167</v>
      </c>
      <c r="D156" s="218" t="s">
        <v>143</v>
      </c>
      <c r="E156" s="219" t="s">
        <v>826</v>
      </c>
      <c r="F156" s="220" t="s">
        <v>827</v>
      </c>
      <c r="G156" s="221" t="s">
        <v>801</v>
      </c>
      <c r="H156" s="222">
        <v>1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44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148</v>
      </c>
      <c r="AT156" s="229" t="s">
        <v>143</v>
      </c>
      <c r="AU156" s="229" t="s">
        <v>87</v>
      </c>
      <c r="AY156" s="17" t="s">
        <v>141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87</v>
      </c>
      <c r="BK156" s="230">
        <f>ROUND(I156*H156,2)</f>
        <v>0</v>
      </c>
      <c r="BL156" s="17" t="s">
        <v>148</v>
      </c>
      <c r="BM156" s="229" t="s">
        <v>190</v>
      </c>
    </row>
    <row r="157" s="2" customFormat="1">
      <c r="A157" s="38"/>
      <c r="B157" s="39"/>
      <c r="C157" s="40"/>
      <c r="D157" s="231" t="s">
        <v>149</v>
      </c>
      <c r="E157" s="40"/>
      <c r="F157" s="232" t="s">
        <v>827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149</v>
      </c>
      <c r="AU157" s="17" t="s">
        <v>87</v>
      </c>
    </row>
    <row r="158" s="13" customFormat="1">
      <c r="A158" s="13"/>
      <c r="B158" s="236"/>
      <c r="C158" s="237"/>
      <c r="D158" s="231" t="s">
        <v>151</v>
      </c>
      <c r="E158" s="238" t="s">
        <v>1</v>
      </c>
      <c r="F158" s="239" t="s">
        <v>828</v>
      </c>
      <c r="G158" s="237"/>
      <c r="H158" s="240">
        <v>1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151</v>
      </c>
      <c r="AU158" s="246" t="s">
        <v>87</v>
      </c>
      <c r="AV158" s="13" t="s">
        <v>89</v>
      </c>
      <c r="AW158" s="13" t="s">
        <v>36</v>
      </c>
      <c r="AX158" s="13" t="s">
        <v>79</v>
      </c>
      <c r="AY158" s="246" t="s">
        <v>141</v>
      </c>
    </row>
    <row r="159" s="15" customFormat="1">
      <c r="A159" s="15"/>
      <c r="B159" s="258"/>
      <c r="C159" s="259"/>
      <c r="D159" s="231" t="s">
        <v>151</v>
      </c>
      <c r="E159" s="260" t="s">
        <v>1</v>
      </c>
      <c r="F159" s="261" t="s">
        <v>829</v>
      </c>
      <c r="G159" s="259"/>
      <c r="H159" s="260" t="s">
        <v>1</v>
      </c>
      <c r="I159" s="262"/>
      <c r="J159" s="259"/>
      <c r="K159" s="259"/>
      <c r="L159" s="263"/>
      <c r="M159" s="264"/>
      <c r="N159" s="265"/>
      <c r="O159" s="265"/>
      <c r="P159" s="265"/>
      <c r="Q159" s="265"/>
      <c r="R159" s="265"/>
      <c r="S159" s="265"/>
      <c r="T159" s="26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7" t="s">
        <v>151</v>
      </c>
      <c r="AU159" s="267" t="s">
        <v>87</v>
      </c>
      <c r="AV159" s="15" t="s">
        <v>87</v>
      </c>
      <c r="AW159" s="15" t="s">
        <v>36</v>
      </c>
      <c r="AX159" s="15" t="s">
        <v>79</v>
      </c>
      <c r="AY159" s="267" t="s">
        <v>141</v>
      </c>
    </row>
    <row r="160" s="15" customFormat="1">
      <c r="A160" s="15"/>
      <c r="B160" s="258"/>
      <c r="C160" s="259"/>
      <c r="D160" s="231" t="s">
        <v>151</v>
      </c>
      <c r="E160" s="260" t="s">
        <v>1</v>
      </c>
      <c r="F160" s="261" t="s">
        <v>830</v>
      </c>
      <c r="G160" s="259"/>
      <c r="H160" s="260" t="s">
        <v>1</v>
      </c>
      <c r="I160" s="262"/>
      <c r="J160" s="259"/>
      <c r="K160" s="259"/>
      <c r="L160" s="263"/>
      <c r="M160" s="264"/>
      <c r="N160" s="265"/>
      <c r="O160" s="265"/>
      <c r="P160" s="265"/>
      <c r="Q160" s="265"/>
      <c r="R160" s="265"/>
      <c r="S160" s="265"/>
      <c r="T160" s="26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7" t="s">
        <v>151</v>
      </c>
      <c r="AU160" s="267" t="s">
        <v>87</v>
      </c>
      <c r="AV160" s="15" t="s">
        <v>87</v>
      </c>
      <c r="AW160" s="15" t="s">
        <v>36</v>
      </c>
      <c r="AX160" s="15" t="s">
        <v>79</v>
      </c>
      <c r="AY160" s="267" t="s">
        <v>141</v>
      </c>
    </row>
    <row r="161" s="15" customFormat="1">
      <c r="A161" s="15"/>
      <c r="B161" s="258"/>
      <c r="C161" s="259"/>
      <c r="D161" s="231" t="s">
        <v>151</v>
      </c>
      <c r="E161" s="260" t="s">
        <v>1</v>
      </c>
      <c r="F161" s="261" t="s">
        <v>831</v>
      </c>
      <c r="G161" s="259"/>
      <c r="H161" s="260" t="s">
        <v>1</v>
      </c>
      <c r="I161" s="262"/>
      <c r="J161" s="259"/>
      <c r="K161" s="259"/>
      <c r="L161" s="263"/>
      <c r="M161" s="264"/>
      <c r="N161" s="265"/>
      <c r="O161" s="265"/>
      <c r="P161" s="265"/>
      <c r="Q161" s="265"/>
      <c r="R161" s="265"/>
      <c r="S161" s="265"/>
      <c r="T161" s="266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7" t="s">
        <v>151</v>
      </c>
      <c r="AU161" s="267" t="s">
        <v>87</v>
      </c>
      <c r="AV161" s="15" t="s">
        <v>87</v>
      </c>
      <c r="AW161" s="15" t="s">
        <v>36</v>
      </c>
      <c r="AX161" s="15" t="s">
        <v>79</v>
      </c>
      <c r="AY161" s="267" t="s">
        <v>141</v>
      </c>
    </row>
    <row r="162" s="15" customFormat="1">
      <c r="A162" s="15"/>
      <c r="B162" s="258"/>
      <c r="C162" s="259"/>
      <c r="D162" s="231" t="s">
        <v>151</v>
      </c>
      <c r="E162" s="260" t="s">
        <v>1</v>
      </c>
      <c r="F162" s="261" t="s">
        <v>832</v>
      </c>
      <c r="G162" s="259"/>
      <c r="H162" s="260" t="s">
        <v>1</v>
      </c>
      <c r="I162" s="262"/>
      <c r="J162" s="259"/>
      <c r="K162" s="259"/>
      <c r="L162" s="263"/>
      <c r="M162" s="264"/>
      <c r="N162" s="265"/>
      <c r="O162" s="265"/>
      <c r="P162" s="265"/>
      <c r="Q162" s="265"/>
      <c r="R162" s="265"/>
      <c r="S162" s="265"/>
      <c r="T162" s="26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7" t="s">
        <v>151</v>
      </c>
      <c r="AU162" s="267" t="s">
        <v>87</v>
      </c>
      <c r="AV162" s="15" t="s">
        <v>87</v>
      </c>
      <c r="AW162" s="15" t="s">
        <v>36</v>
      </c>
      <c r="AX162" s="15" t="s">
        <v>79</v>
      </c>
      <c r="AY162" s="267" t="s">
        <v>141</v>
      </c>
    </row>
    <row r="163" s="15" customFormat="1">
      <c r="A163" s="15"/>
      <c r="B163" s="258"/>
      <c r="C163" s="259"/>
      <c r="D163" s="231" t="s">
        <v>151</v>
      </c>
      <c r="E163" s="260" t="s">
        <v>1</v>
      </c>
      <c r="F163" s="261" t="s">
        <v>833</v>
      </c>
      <c r="G163" s="259"/>
      <c r="H163" s="260" t="s">
        <v>1</v>
      </c>
      <c r="I163" s="262"/>
      <c r="J163" s="259"/>
      <c r="K163" s="259"/>
      <c r="L163" s="263"/>
      <c r="M163" s="264"/>
      <c r="N163" s="265"/>
      <c r="O163" s="265"/>
      <c r="P163" s="265"/>
      <c r="Q163" s="265"/>
      <c r="R163" s="265"/>
      <c r="S163" s="265"/>
      <c r="T163" s="26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7" t="s">
        <v>151</v>
      </c>
      <c r="AU163" s="267" t="s">
        <v>87</v>
      </c>
      <c r="AV163" s="15" t="s">
        <v>87</v>
      </c>
      <c r="AW163" s="15" t="s">
        <v>36</v>
      </c>
      <c r="AX163" s="15" t="s">
        <v>79</v>
      </c>
      <c r="AY163" s="267" t="s">
        <v>141</v>
      </c>
    </row>
    <row r="164" s="15" customFormat="1">
      <c r="A164" s="15"/>
      <c r="B164" s="258"/>
      <c r="C164" s="259"/>
      <c r="D164" s="231" t="s">
        <v>151</v>
      </c>
      <c r="E164" s="260" t="s">
        <v>1</v>
      </c>
      <c r="F164" s="261" t="s">
        <v>834</v>
      </c>
      <c r="G164" s="259"/>
      <c r="H164" s="260" t="s">
        <v>1</v>
      </c>
      <c r="I164" s="262"/>
      <c r="J164" s="259"/>
      <c r="K164" s="259"/>
      <c r="L164" s="263"/>
      <c r="M164" s="264"/>
      <c r="N164" s="265"/>
      <c r="O164" s="265"/>
      <c r="P164" s="265"/>
      <c r="Q164" s="265"/>
      <c r="R164" s="265"/>
      <c r="S164" s="265"/>
      <c r="T164" s="26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7" t="s">
        <v>151</v>
      </c>
      <c r="AU164" s="267" t="s">
        <v>87</v>
      </c>
      <c r="AV164" s="15" t="s">
        <v>87</v>
      </c>
      <c r="AW164" s="15" t="s">
        <v>36</v>
      </c>
      <c r="AX164" s="15" t="s">
        <v>79</v>
      </c>
      <c r="AY164" s="267" t="s">
        <v>141</v>
      </c>
    </row>
    <row r="165" s="15" customFormat="1">
      <c r="A165" s="15"/>
      <c r="B165" s="258"/>
      <c r="C165" s="259"/>
      <c r="D165" s="231" t="s">
        <v>151</v>
      </c>
      <c r="E165" s="260" t="s">
        <v>1</v>
      </c>
      <c r="F165" s="261" t="s">
        <v>835</v>
      </c>
      <c r="G165" s="259"/>
      <c r="H165" s="260" t="s">
        <v>1</v>
      </c>
      <c r="I165" s="262"/>
      <c r="J165" s="259"/>
      <c r="K165" s="259"/>
      <c r="L165" s="263"/>
      <c r="M165" s="264"/>
      <c r="N165" s="265"/>
      <c r="O165" s="265"/>
      <c r="P165" s="265"/>
      <c r="Q165" s="265"/>
      <c r="R165" s="265"/>
      <c r="S165" s="265"/>
      <c r="T165" s="26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67" t="s">
        <v>151</v>
      </c>
      <c r="AU165" s="267" t="s">
        <v>87</v>
      </c>
      <c r="AV165" s="15" t="s">
        <v>87</v>
      </c>
      <c r="AW165" s="15" t="s">
        <v>36</v>
      </c>
      <c r="AX165" s="15" t="s">
        <v>79</v>
      </c>
      <c r="AY165" s="267" t="s">
        <v>141</v>
      </c>
    </row>
    <row r="166" s="15" customFormat="1">
      <c r="A166" s="15"/>
      <c r="B166" s="258"/>
      <c r="C166" s="259"/>
      <c r="D166" s="231" t="s">
        <v>151</v>
      </c>
      <c r="E166" s="260" t="s">
        <v>1</v>
      </c>
      <c r="F166" s="261" t="s">
        <v>836</v>
      </c>
      <c r="G166" s="259"/>
      <c r="H166" s="260" t="s">
        <v>1</v>
      </c>
      <c r="I166" s="262"/>
      <c r="J166" s="259"/>
      <c r="K166" s="259"/>
      <c r="L166" s="263"/>
      <c r="M166" s="264"/>
      <c r="N166" s="265"/>
      <c r="O166" s="265"/>
      <c r="P166" s="265"/>
      <c r="Q166" s="265"/>
      <c r="R166" s="265"/>
      <c r="S166" s="265"/>
      <c r="T166" s="26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7" t="s">
        <v>151</v>
      </c>
      <c r="AU166" s="267" t="s">
        <v>87</v>
      </c>
      <c r="AV166" s="15" t="s">
        <v>87</v>
      </c>
      <c r="AW166" s="15" t="s">
        <v>36</v>
      </c>
      <c r="AX166" s="15" t="s">
        <v>79</v>
      </c>
      <c r="AY166" s="267" t="s">
        <v>141</v>
      </c>
    </row>
    <row r="167" s="15" customFormat="1">
      <c r="A167" s="15"/>
      <c r="B167" s="258"/>
      <c r="C167" s="259"/>
      <c r="D167" s="231" t="s">
        <v>151</v>
      </c>
      <c r="E167" s="260" t="s">
        <v>1</v>
      </c>
      <c r="F167" s="261" t="s">
        <v>837</v>
      </c>
      <c r="G167" s="259"/>
      <c r="H167" s="260" t="s">
        <v>1</v>
      </c>
      <c r="I167" s="262"/>
      <c r="J167" s="259"/>
      <c r="K167" s="259"/>
      <c r="L167" s="263"/>
      <c r="M167" s="264"/>
      <c r="N167" s="265"/>
      <c r="O167" s="265"/>
      <c r="P167" s="265"/>
      <c r="Q167" s="265"/>
      <c r="R167" s="265"/>
      <c r="S167" s="265"/>
      <c r="T167" s="26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7" t="s">
        <v>151</v>
      </c>
      <c r="AU167" s="267" t="s">
        <v>87</v>
      </c>
      <c r="AV167" s="15" t="s">
        <v>87</v>
      </c>
      <c r="AW167" s="15" t="s">
        <v>36</v>
      </c>
      <c r="AX167" s="15" t="s">
        <v>79</v>
      </c>
      <c r="AY167" s="267" t="s">
        <v>141</v>
      </c>
    </row>
    <row r="168" s="14" customFormat="1">
      <c r="A168" s="14"/>
      <c r="B168" s="247"/>
      <c r="C168" s="248"/>
      <c r="D168" s="231" t="s">
        <v>151</v>
      </c>
      <c r="E168" s="249" t="s">
        <v>1</v>
      </c>
      <c r="F168" s="250" t="s">
        <v>153</v>
      </c>
      <c r="G168" s="248"/>
      <c r="H168" s="251">
        <v>1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151</v>
      </c>
      <c r="AU168" s="257" t="s">
        <v>87</v>
      </c>
      <c r="AV168" s="14" t="s">
        <v>148</v>
      </c>
      <c r="AW168" s="14" t="s">
        <v>36</v>
      </c>
      <c r="AX168" s="14" t="s">
        <v>87</v>
      </c>
      <c r="AY168" s="257" t="s">
        <v>141</v>
      </c>
    </row>
    <row r="169" s="2" customFormat="1" ht="37.8" customHeight="1">
      <c r="A169" s="38"/>
      <c r="B169" s="39"/>
      <c r="C169" s="218" t="s">
        <v>194</v>
      </c>
      <c r="D169" s="218" t="s">
        <v>143</v>
      </c>
      <c r="E169" s="219" t="s">
        <v>838</v>
      </c>
      <c r="F169" s="220" t="s">
        <v>839</v>
      </c>
      <c r="G169" s="221" t="s">
        <v>801</v>
      </c>
      <c r="H169" s="222">
        <v>1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44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148</v>
      </c>
      <c r="AT169" s="229" t="s">
        <v>143</v>
      </c>
      <c r="AU169" s="229" t="s">
        <v>87</v>
      </c>
      <c r="AY169" s="17" t="s">
        <v>141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87</v>
      </c>
      <c r="BK169" s="230">
        <f>ROUND(I169*H169,2)</f>
        <v>0</v>
      </c>
      <c r="BL169" s="17" t="s">
        <v>148</v>
      </c>
      <c r="BM169" s="229" t="s">
        <v>197</v>
      </c>
    </row>
    <row r="170" s="2" customFormat="1">
      <c r="A170" s="38"/>
      <c r="B170" s="39"/>
      <c r="C170" s="40"/>
      <c r="D170" s="231" t="s">
        <v>149</v>
      </c>
      <c r="E170" s="40"/>
      <c r="F170" s="232" t="s">
        <v>839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149</v>
      </c>
      <c r="AU170" s="17" t="s">
        <v>87</v>
      </c>
    </row>
    <row r="171" s="2" customFormat="1" ht="37.8" customHeight="1">
      <c r="A171" s="38"/>
      <c r="B171" s="39"/>
      <c r="C171" s="218" t="s">
        <v>174</v>
      </c>
      <c r="D171" s="218" t="s">
        <v>143</v>
      </c>
      <c r="E171" s="219" t="s">
        <v>840</v>
      </c>
      <c r="F171" s="220" t="s">
        <v>841</v>
      </c>
      <c r="G171" s="221" t="s">
        <v>842</v>
      </c>
      <c r="H171" s="222">
        <v>1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44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148</v>
      </c>
      <c r="AT171" s="229" t="s">
        <v>143</v>
      </c>
      <c r="AU171" s="229" t="s">
        <v>87</v>
      </c>
      <c r="AY171" s="17" t="s">
        <v>141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87</v>
      </c>
      <c r="BK171" s="230">
        <f>ROUND(I171*H171,2)</f>
        <v>0</v>
      </c>
      <c r="BL171" s="17" t="s">
        <v>148</v>
      </c>
      <c r="BM171" s="229" t="s">
        <v>202</v>
      </c>
    </row>
    <row r="172" s="2" customFormat="1">
      <c r="A172" s="38"/>
      <c r="B172" s="39"/>
      <c r="C172" s="40"/>
      <c r="D172" s="231" t="s">
        <v>149</v>
      </c>
      <c r="E172" s="40"/>
      <c r="F172" s="232" t="s">
        <v>841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149</v>
      </c>
      <c r="AU172" s="17" t="s">
        <v>87</v>
      </c>
    </row>
    <row r="173" s="2" customFormat="1" ht="37.8" customHeight="1">
      <c r="A173" s="38"/>
      <c r="B173" s="39"/>
      <c r="C173" s="218" t="s">
        <v>205</v>
      </c>
      <c r="D173" s="218" t="s">
        <v>143</v>
      </c>
      <c r="E173" s="219" t="s">
        <v>843</v>
      </c>
      <c r="F173" s="220" t="s">
        <v>844</v>
      </c>
      <c r="G173" s="221" t="s">
        <v>842</v>
      </c>
      <c r="H173" s="222">
        <v>1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44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148</v>
      </c>
      <c r="AT173" s="229" t="s">
        <v>143</v>
      </c>
      <c r="AU173" s="229" t="s">
        <v>87</v>
      </c>
      <c r="AY173" s="17" t="s">
        <v>141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87</v>
      </c>
      <c r="BK173" s="230">
        <f>ROUND(I173*H173,2)</f>
        <v>0</v>
      </c>
      <c r="BL173" s="17" t="s">
        <v>148</v>
      </c>
      <c r="BM173" s="229" t="s">
        <v>208</v>
      </c>
    </row>
    <row r="174" s="2" customFormat="1">
      <c r="A174" s="38"/>
      <c r="B174" s="39"/>
      <c r="C174" s="40"/>
      <c r="D174" s="231" t="s">
        <v>149</v>
      </c>
      <c r="E174" s="40"/>
      <c r="F174" s="232" t="s">
        <v>844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149</v>
      </c>
      <c r="AU174" s="17" t="s">
        <v>87</v>
      </c>
    </row>
    <row r="175" s="15" customFormat="1">
      <c r="A175" s="15"/>
      <c r="B175" s="258"/>
      <c r="C175" s="259"/>
      <c r="D175" s="231" t="s">
        <v>151</v>
      </c>
      <c r="E175" s="260" t="s">
        <v>1</v>
      </c>
      <c r="F175" s="261" t="s">
        <v>845</v>
      </c>
      <c r="G175" s="259"/>
      <c r="H175" s="260" t="s">
        <v>1</v>
      </c>
      <c r="I175" s="262"/>
      <c r="J175" s="259"/>
      <c r="K175" s="259"/>
      <c r="L175" s="263"/>
      <c r="M175" s="264"/>
      <c r="N175" s="265"/>
      <c r="O175" s="265"/>
      <c r="P175" s="265"/>
      <c r="Q175" s="265"/>
      <c r="R175" s="265"/>
      <c r="S175" s="265"/>
      <c r="T175" s="26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67" t="s">
        <v>151</v>
      </c>
      <c r="AU175" s="267" t="s">
        <v>87</v>
      </c>
      <c r="AV175" s="15" t="s">
        <v>87</v>
      </c>
      <c r="AW175" s="15" t="s">
        <v>36</v>
      </c>
      <c r="AX175" s="15" t="s">
        <v>79</v>
      </c>
      <c r="AY175" s="267" t="s">
        <v>141</v>
      </c>
    </row>
    <row r="176" s="15" customFormat="1">
      <c r="A176" s="15"/>
      <c r="B176" s="258"/>
      <c r="C176" s="259"/>
      <c r="D176" s="231" t="s">
        <v>151</v>
      </c>
      <c r="E176" s="260" t="s">
        <v>1</v>
      </c>
      <c r="F176" s="261" t="s">
        <v>846</v>
      </c>
      <c r="G176" s="259"/>
      <c r="H176" s="260" t="s">
        <v>1</v>
      </c>
      <c r="I176" s="262"/>
      <c r="J176" s="259"/>
      <c r="K176" s="259"/>
      <c r="L176" s="263"/>
      <c r="M176" s="264"/>
      <c r="N176" s="265"/>
      <c r="O176" s="265"/>
      <c r="P176" s="265"/>
      <c r="Q176" s="265"/>
      <c r="R176" s="265"/>
      <c r="S176" s="265"/>
      <c r="T176" s="26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7" t="s">
        <v>151</v>
      </c>
      <c r="AU176" s="267" t="s">
        <v>87</v>
      </c>
      <c r="AV176" s="15" t="s">
        <v>87</v>
      </c>
      <c r="AW176" s="15" t="s">
        <v>36</v>
      </c>
      <c r="AX176" s="15" t="s">
        <v>79</v>
      </c>
      <c r="AY176" s="267" t="s">
        <v>141</v>
      </c>
    </row>
    <row r="177" s="13" customFormat="1">
      <c r="A177" s="13"/>
      <c r="B177" s="236"/>
      <c r="C177" s="237"/>
      <c r="D177" s="231" t="s">
        <v>151</v>
      </c>
      <c r="E177" s="238" t="s">
        <v>1</v>
      </c>
      <c r="F177" s="239" t="s">
        <v>803</v>
      </c>
      <c r="G177" s="237"/>
      <c r="H177" s="240">
        <v>1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6" t="s">
        <v>151</v>
      </c>
      <c r="AU177" s="246" t="s">
        <v>87</v>
      </c>
      <c r="AV177" s="13" t="s">
        <v>89</v>
      </c>
      <c r="AW177" s="13" t="s">
        <v>36</v>
      </c>
      <c r="AX177" s="13" t="s">
        <v>79</v>
      </c>
      <c r="AY177" s="246" t="s">
        <v>141</v>
      </c>
    </row>
    <row r="178" s="14" customFormat="1">
      <c r="A178" s="14"/>
      <c r="B178" s="247"/>
      <c r="C178" s="248"/>
      <c r="D178" s="231" t="s">
        <v>151</v>
      </c>
      <c r="E178" s="249" t="s">
        <v>1</v>
      </c>
      <c r="F178" s="250" t="s">
        <v>810</v>
      </c>
      <c r="G178" s="248"/>
      <c r="H178" s="251">
        <v>1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7" t="s">
        <v>151</v>
      </c>
      <c r="AU178" s="257" t="s">
        <v>87</v>
      </c>
      <c r="AV178" s="14" t="s">
        <v>148</v>
      </c>
      <c r="AW178" s="14" t="s">
        <v>36</v>
      </c>
      <c r="AX178" s="14" t="s">
        <v>87</v>
      </c>
      <c r="AY178" s="257" t="s">
        <v>141</v>
      </c>
    </row>
    <row r="179" s="2" customFormat="1" ht="24.15" customHeight="1">
      <c r="A179" s="38"/>
      <c r="B179" s="39"/>
      <c r="C179" s="218" t="s">
        <v>8</v>
      </c>
      <c r="D179" s="218" t="s">
        <v>143</v>
      </c>
      <c r="E179" s="219" t="s">
        <v>847</v>
      </c>
      <c r="F179" s="220" t="s">
        <v>848</v>
      </c>
      <c r="G179" s="221" t="s">
        <v>842</v>
      </c>
      <c r="H179" s="222">
        <v>1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44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148</v>
      </c>
      <c r="AT179" s="229" t="s">
        <v>143</v>
      </c>
      <c r="AU179" s="229" t="s">
        <v>87</v>
      </c>
      <c r="AY179" s="17" t="s">
        <v>141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87</v>
      </c>
      <c r="BK179" s="230">
        <f>ROUND(I179*H179,2)</f>
        <v>0</v>
      </c>
      <c r="BL179" s="17" t="s">
        <v>148</v>
      </c>
      <c r="BM179" s="229" t="s">
        <v>213</v>
      </c>
    </row>
    <row r="180" s="2" customFormat="1">
      <c r="A180" s="38"/>
      <c r="B180" s="39"/>
      <c r="C180" s="40"/>
      <c r="D180" s="231" t="s">
        <v>149</v>
      </c>
      <c r="E180" s="40"/>
      <c r="F180" s="232" t="s">
        <v>848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149</v>
      </c>
      <c r="AU180" s="17" t="s">
        <v>87</v>
      </c>
    </row>
    <row r="181" s="2" customFormat="1" ht="16.5" customHeight="1">
      <c r="A181" s="38"/>
      <c r="B181" s="39"/>
      <c r="C181" s="218" t="s">
        <v>215</v>
      </c>
      <c r="D181" s="218" t="s">
        <v>143</v>
      </c>
      <c r="E181" s="219" t="s">
        <v>849</v>
      </c>
      <c r="F181" s="220" t="s">
        <v>850</v>
      </c>
      <c r="G181" s="221" t="s">
        <v>851</v>
      </c>
      <c r="H181" s="222">
        <v>1</v>
      </c>
      <c r="I181" s="223"/>
      <c r="J181" s="224">
        <f>ROUND(I181*H181,2)</f>
        <v>0</v>
      </c>
      <c r="K181" s="220" t="s">
        <v>147</v>
      </c>
      <c r="L181" s="44"/>
      <c r="M181" s="225" t="s">
        <v>1</v>
      </c>
      <c r="N181" s="226" t="s">
        <v>44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148</v>
      </c>
      <c r="AT181" s="229" t="s">
        <v>143</v>
      </c>
      <c r="AU181" s="229" t="s">
        <v>87</v>
      </c>
      <c r="AY181" s="17" t="s">
        <v>141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87</v>
      </c>
      <c r="BK181" s="230">
        <f>ROUND(I181*H181,2)</f>
        <v>0</v>
      </c>
      <c r="BL181" s="17" t="s">
        <v>148</v>
      </c>
      <c r="BM181" s="229" t="s">
        <v>218</v>
      </c>
    </row>
    <row r="182" s="2" customFormat="1">
      <c r="A182" s="38"/>
      <c r="B182" s="39"/>
      <c r="C182" s="40"/>
      <c r="D182" s="231" t="s">
        <v>149</v>
      </c>
      <c r="E182" s="40"/>
      <c r="F182" s="232" t="s">
        <v>850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149</v>
      </c>
      <c r="AU182" s="17" t="s">
        <v>87</v>
      </c>
    </row>
    <row r="183" s="13" customFormat="1">
      <c r="A183" s="13"/>
      <c r="B183" s="236"/>
      <c r="C183" s="237"/>
      <c r="D183" s="231" t="s">
        <v>151</v>
      </c>
      <c r="E183" s="238" t="s">
        <v>1</v>
      </c>
      <c r="F183" s="239" t="s">
        <v>803</v>
      </c>
      <c r="G183" s="237"/>
      <c r="H183" s="240">
        <v>1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151</v>
      </c>
      <c r="AU183" s="246" t="s">
        <v>87</v>
      </c>
      <c r="AV183" s="13" t="s">
        <v>89</v>
      </c>
      <c r="AW183" s="13" t="s">
        <v>36</v>
      </c>
      <c r="AX183" s="13" t="s">
        <v>79</v>
      </c>
      <c r="AY183" s="246" t="s">
        <v>141</v>
      </c>
    </row>
    <row r="184" s="14" customFormat="1">
      <c r="A184" s="14"/>
      <c r="B184" s="247"/>
      <c r="C184" s="248"/>
      <c r="D184" s="231" t="s">
        <v>151</v>
      </c>
      <c r="E184" s="249" t="s">
        <v>1</v>
      </c>
      <c r="F184" s="250" t="s">
        <v>810</v>
      </c>
      <c r="G184" s="248"/>
      <c r="H184" s="251">
        <v>1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151</v>
      </c>
      <c r="AU184" s="257" t="s">
        <v>87</v>
      </c>
      <c r="AV184" s="14" t="s">
        <v>148</v>
      </c>
      <c r="AW184" s="14" t="s">
        <v>36</v>
      </c>
      <c r="AX184" s="14" t="s">
        <v>87</v>
      </c>
      <c r="AY184" s="257" t="s">
        <v>141</v>
      </c>
    </row>
    <row r="185" s="2" customFormat="1" ht="16.5" customHeight="1">
      <c r="A185" s="38"/>
      <c r="B185" s="39"/>
      <c r="C185" s="218" t="s">
        <v>186</v>
      </c>
      <c r="D185" s="218" t="s">
        <v>143</v>
      </c>
      <c r="E185" s="219" t="s">
        <v>852</v>
      </c>
      <c r="F185" s="220" t="s">
        <v>853</v>
      </c>
      <c r="G185" s="221" t="s">
        <v>801</v>
      </c>
      <c r="H185" s="222">
        <v>1</v>
      </c>
      <c r="I185" s="223"/>
      <c r="J185" s="224">
        <f>ROUND(I185*H185,2)</f>
        <v>0</v>
      </c>
      <c r="K185" s="220" t="s">
        <v>1</v>
      </c>
      <c r="L185" s="44"/>
      <c r="M185" s="225" t="s">
        <v>1</v>
      </c>
      <c r="N185" s="226" t="s">
        <v>44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148</v>
      </c>
      <c r="AT185" s="229" t="s">
        <v>143</v>
      </c>
      <c r="AU185" s="229" t="s">
        <v>87</v>
      </c>
      <c r="AY185" s="17" t="s">
        <v>141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87</v>
      </c>
      <c r="BK185" s="230">
        <f>ROUND(I185*H185,2)</f>
        <v>0</v>
      </c>
      <c r="BL185" s="17" t="s">
        <v>148</v>
      </c>
      <c r="BM185" s="229" t="s">
        <v>225</v>
      </c>
    </row>
    <row r="186" s="2" customFormat="1">
      <c r="A186" s="38"/>
      <c r="B186" s="39"/>
      <c r="C186" s="40"/>
      <c r="D186" s="231" t="s">
        <v>149</v>
      </c>
      <c r="E186" s="40"/>
      <c r="F186" s="232" t="s">
        <v>853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149</v>
      </c>
      <c r="AU186" s="17" t="s">
        <v>87</v>
      </c>
    </row>
    <row r="187" s="2" customFormat="1" ht="66.75" customHeight="1">
      <c r="A187" s="38"/>
      <c r="B187" s="39"/>
      <c r="C187" s="218" t="s">
        <v>227</v>
      </c>
      <c r="D187" s="218" t="s">
        <v>143</v>
      </c>
      <c r="E187" s="219" t="s">
        <v>854</v>
      </c>
      <c r="F187" s="220" t="s">
        <v>855</v>
      </c>
      <c r="G187" s="221" t="s">
        <v>801</v>
      </c>
      <c r="H187" s="222">
        <v>1</v>
      </c>
      <c r="I187" s="223"/>
      <c r="J187" s="224">
        <f>ROUND(I187*H187,2)</f>
        <v>0</v>
      </c>
      <c r="K187" s="220" t="s">
        <v>1</v>
      </c>
      <c r="L187" s="44"/>
      <c r="M187" s="225" t="s">
        <v>1</v>
      </c>
      <c r="N187" s="226" t="s">
        <v>44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148</v>
      </c>
      <c r="AT187" s="229" t="s">
        <v>143</v>
      </c>
      <c r="AU187" s="229" t="s">
        <v>87</v>
      </c>
      <c r="AY187" s="17" t="s">
        <v>141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87</v>
      </c>
      <c r="BK187" s="230">
        <f>ROUND(I187*H187,2)</f>
        <v>0</v>
      </c>
      <c r="BL187" s="17" t="s">
        <v>148</v>
      </c>
      <c r="BM187" s="229" t="s">
        <v>230</v>
      </c>
    </row>
    <row r="188" s="2" customFormat="1">
      <c r="A188" s="38"/>
      <c r="B188" s="39"/>
      <c r="C188" s="40"/>
      <c r="D188" s="231" t="s">
        <v>149</v>
      </c>
      <c r="E188" s="40"/>
      <c r="F188" s="232" t="s">
        <v>855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149</v>
      </c>
      <c r="AU188" s="17" t="s">
        <v>87</v>
      </c>
    </row>
    <row r="189" s="13" customFormat="1">
      <c r="A189" s="13"/>
      <c r="B189" s="236"/>
      <c r="C189" s="237"/>
      <c r="D189" s="231" t="s">
        <v>151</v>
      </c>
      <c r="E189" s="238" t="s">
        <v>1</v>
      </c>
      <c r="F189" s="239" t="s">
        <v>828</v>
      </c>
      <c r="G189" s="237"/>
      <c r="H189" s="240">
        <v>1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6" t="s">
        <v>151</v>
      </c>
      <c r="AU189" s="246" t="s">
        <v>87</v>
      </c>
      <c r="AV189" s="13" t="s">
        <v>89</v>
      </c>
      <c r="AW189" s="13" t="s">
        <v>36</v>
      </c>
      <c r="AX189" s="13" t="s">
        <v>79</v>
      </c>
      <c r="AY189" s="246" t="s">
        <v>141</v>
      </c>
    </row>
    <row r="190" s="14" customFormat="1">
      <c r="A190" s="14"/>
      <c r="B190" s="247"/>
      <c r="C190" s="248"/>
      <c r="D190" s="231" t="s">
        <v>151</v>
      </c>
      <c r="E190" s="249" t="s">
        <v>1</v>
      </c>
      <c r="F190" s="250" t="s">
        <v>153</v>
      </c>
      <c r="G190" s="248"/>
      <c r="H190" s="251">
        <v>1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7" t="s">
        <v>151</v>
      </c>
      <c r="AU190" s="257" t="s">
        <v>87</v>
      </c>
      <c r="AV190" s="14" t="s">
        <v>148</v>
      </c>
      <c r="AW190" s="14" t="s">
        <v>36</v>
      </c>
      <c r="AX190" s="14" t="s">
        <v>87</v>
      </c>
      <c r="AY190" s="257" t="s">
        <v>141</v>
      </c>
    </row>
    <row r="191" s="2" customFormat="1" ht="44.25" customHeight="1">
      <c r="A191" s="38"/>
      <c r="B191" s="39"/>
      <c r="C191" s="218" t="s">
        <v>190</v>
      </c>
      <c r="D191" s="218" t="s">
        <v>143</v>
      </c>
      <c r="E191" s="219" t="s">
        <v>856</v>
      </c>
      <c r="F191" s="220" t="s">
        <v>857</v>
      </c>
      <c r="G191" s="221" t="s">
        <v>801</v>
      </c>
      <c r="H191" s="222">
        <v>1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44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148</v>
      </c>
      <c r="AT191" s="229" t="s">
        <v>143</v>
      </c>
      <c r="AU191" s="229" t="s">
        <v>87</v>
      </c>
      <c r="AY191" s="17" t="s">
        <v>141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87</v>
      </c>
      <c r="BK191" s="230">
        <f>ROUND(I191*H191,2)</f>
        <v>0</v>
      </c>
      <c r="BL191" s="17" t="s">
        <v>148</v>
      </c>
      <c r="BM191" s="229" t="s">
        <v>233</v>
      </c>
    </row>
    <row r="192" s="2" customFormat="1">
      <c r="A192" s="38"/>
      <c r="B192" s="39"/>
      <c r="C192" s="40"/>
      <c r="D192" s="231" t="s">
        <v>149</v>
      </c>
      <c r="E192" s="40"/>
      <c r="F192" s="232" t="s">
        <v>857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149</v>
      </c>
      <c r="AU192" s="17" t="s">
        <v>87</v>
      </c>
    </row>
    <row r="193" s="2" customFormat="1" ht="62.7" customHeight="1">
      <c r="A193" s="38"/>
      <c r="B193" s="39"/>
      <c r="C193" s="218" t="s">
        <v>237</v>
      </c>
      <c r="D193" s="218" t="s">
        <v>143</v>
      </c>
      <c r="E193" s="219" t="s">
        <v>858</v>
      </c>
      <c r="F193" s="220" t="s">
        <v>859</v>
      </c>
      <c r="G193" s="221" t="s">
        <v>801</v>
      </c>
      <c r="H193" s="222">
        <v>1</v>
      </c>
      <c r="I193" s="223"/>
      <c r="J193" s="224">
        <f>ROUND(I193*H193,2)</f>
        <v>0</v>
      </c>
      <c r="K193" s="220" t="s">
        <v>1</v>
      </c>
      <c r="L193" s="44"/>
      <c r="M193" s="225" t="s">
        <v>1</v>
      </c>
      <c r="N193" s="226" t="s">
        <v>44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148</v>
      </c>
      <c r="AT193" s="229" t="s">
        <v>143</v>
      </c>
      <c r="AU193" s="229" t="s">
        <v>87</v>
      </c>
      <c r="AY193" s="17" t="s">
        <v>141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87</v>
      </c>
      <c r="BK193" s="230">
        <f>ROUND(I193*H193,2)</f>
        <v>0</v>
      </c>
      <c r="BL193" s="17" t="s">
        <v>148</v>
      </c>
      <c r="BM193" s="229" t="s">
        <v>241</v>
      </c>
    </row>
    <row r="194" s="2" customFormat="1">
      <c r="A194" s="38"/>
      <c r="B194" s="39"/>
      <c r="C194" s="40"/>
      <c r="D194" s="231" t="s">
        <v>149</v>
      </c>
      <c r="E194" s="40"/>
      <c r="F194" s="232" t="s">
        <v>859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149</v>
      </c>
      <c r="AU194" s="17" t="s">
        <v>87</v>
      </c>
    </row>
    <row r="195" s="2" customFormat="1" ht="24.15" customHeight="1">
      <c r="A195" s="38"/>
      <c r="B195" s="39"/>
      <c r="C195" s="218" t="s">
        <v>197</v>
      </c>
      <c r="D195" s="218" t="s">
        <v>143</v>
      </c>
      <c r="E195" s="219" t="s">
        <v>860</v>
      </c>
      <c r="F195" s="220" t="s">
        <v>861</v>
      </c>
      <c r="G195" s="221" t="s">
        <v>823</v>
      </c>
      <c r="H195" s="222">
        <v>7</v>
      </c>
      <c r="I195" s="223"/>
      <c r="J195" s="224">
        <f>ROUND(I195*H195,2)</f>
        <v>0</v>
      </c>
      <c r="K195" s="220" t="s">
        <v>1</v>
      </c>
      <c r="L195" s="44"/>
      <c r="M195" s="225" t="s">
        <v>1</v>
      </c>
      <c r="N195" s="226" t="s">
        <v>44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148</v>
      </c>
      <c r="AT195" s="229" t="s">
        <v>143</v>
      </c>
      <c r="AU195" s="229" t="s">
        <v>87</v>
      </c>
      <c r="AY195" s="17" t="s">
        <v>141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87</v>
      </c>
      <c r="BK195" s="230">
        <f>ROUND(I195*H195,2)</f>
        <v>0</v>
      </c>
      <c r="BL195" s="17" t="s">
        <v>148</v>
      </c>
      <c r="BM195" s="229" t="s">
        <v>245</v>
      </c>
    </row>
    <row r="196" s="2" customFormat="1">
      <c r="A196" s="38"/>
      <c r="B196" s="39"/>
      <c r="C196" s="40"/>
      <c r="D196" s="231" t="s">
        <v>149</v>
      </c>
      <c r="E196" s="40"/>
      <c r="F196" s="232" t="s">
        <v>861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149</v>
      </c>
      <c r="AU196" s="17" t="s">
        <v>87</v>
      </c>
    </row>
    <row r="197" s="2" customFormat="1" ht="16.5" customHeight="1">
      <c r="A197" s="38"/>
      <c r="B197" s="39"/>
      <c r="C197" s="218" t="s">
        <v>249</v>
      </c>
      <c r="D197" s="218" t="s">
        <v>143</v>
      </c>
      <c r="E197" s="219" t="s">
        <v>862</v>
      </c>
      <c r="F197" s="220" t="s">
        <v>863</v>
      </c>
      <c r="G197" s="221" t="s">
        <v>851</v>
      </c>
      <c r="H197" s="222">
        <v>1</v>
      </c>
      <c r="I197" s="223"/>
      <c r="J197" s="224">
        <f>ROUND(I197*H197,2)</f>
        <v>0</v>
      </c>
      <c r="K197" s="220" t="s">
        <v>1</v>
      </c>
      <c r="L197" s="44"/>
      <c r="M197" s="225" t="s">
        <v>1</v>
      </c>
      <c r="N197" s="226" t="s">
        <v>44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148</v>
      </c>
      <c r="AT197" s="229" t="s">
        <v>143</v>
      </c>
      <c r="AU197" s="229" t="s">
        <v>87</v>
      </c>
      <c r="AY197" s="17" t="s">
        <v>141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87</v>
      </c>
      <c r="BK197" s="230">
        <f>ROUND(I197*H197,2)</f>
        <v>0</v>
      </c>
      <c r="BL197" s="17" t="s">
        <v>148</v>
      </c>
      <c r="BM197" s="229" t="s">
        <v>252</v>
      </c>
    </row>
    <row r="198" s="2" customFormat="1">
      <c r="A198" s="38"/>
      <c r="B198" s="39"/>
      <c r="C198" s="40"/>
      <c r="D198" s="231" t="s">
        <v>149</v>
      </c>
      <c r="E198" s="40"/>
      <c r="F198" s="232" t="s">
        <v>863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149</v>
      </c>
      <c r="AU198" s="17" t="s">
        <v>87</v>
      </c>
    </row>
    <row r="199" s="13" customFormat="1">
      <c r="A199" s="13"/>
      <c r="B199" s="236"/>
      <c r="C199" s="237"/>
      <c r="D199" s="231" t="s">
        <v>151</v>
      </c>
      <c r="E199" s="238" t="s">
        <v>1</v>
      </c>
      <c r="F199" s="239" t="s">
        <v>864</v>
      </c>
      <c r="G199" s="237"/>
      <c r="H199" s="240">
        <v>1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151</v>
      </c>
      <c r="AU199" s="246" t="s">
        <v>87</v>
      </c>
      <c r="AV199" s="13" t="s">
        <v>89</v>
      </c>
      <c r="AW199" s="13" t="s">
        <v>36</v>
      </c>
      <c r="AX199" s="13" t="s">
        <v>79</v>
      </c>
      <c r="AY199" s="246" t="s">
        <v>141</v>
      </c>
    </row>
    <row r="200" s="14" customFormat="1">
      <c r="A200" s="14"/>
      <c r="B200" s="247"/>
      <c r="C200" s="248"/>
      <c r="D200" s="231" t="s">
        <v>151</v>
      </c>
      <c r="E200" s="249" t="s">
        <v>1</v>
      </c>
      <c r="F200" s="250" t="s">
        <v>810</v>
      </c>
      <c r="G200" s="248"/>
      <c r="H200" s="251">
        <v>1</v>
      </c>
      <c r="I200" s="252"/>
      <c r="J200" s="248"/>
      <c r="K200" s="248"/>
      <c r="L200" s="253"/>
      <c r="M200" s="254"/>
      <c r="N200" s="255"/>
      <c r="O200" s="255"/>
      <c r="P200" s="255"/>
      <c r="Q200" s="255"/>
      <c r="R200" s="255"/>
      <c r="S200" s="255"/>
      <c r="T200" s="25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7" t="s">
        <v>151</v>
      </c>
      <c r="AU200" s="257" t="s">
        <v>87</v>
      </c>
      <c r="AV200" s="14" t="s">
        <v>148</v>
      </c>
      <c r="AW200" s="14" t="s">
        <v>36</v>
      </c>
      <c r="AX200" s="14" t="s">
        <v>87</v>
      </c>
      <c r="AY200" s="257" t="s">
        <v>141</v>
      </c>
    </row>
    <row r="201" s="12" customFormat="1" ht="22.8" customHeight="1">
      <c r="A201" s="12"/>
      <c r="B201" s="202"/>
      <c r="C201" s="203"/>
      <c r="D201" s="204" t="s">
        <v>78</v>
      </c>
      <c r="E201" s="216" t="s">
        <v>865</v>
      </c>
      <c r="F201" s="216" t="s">
        <v>866</v>
      </c>
      <c r="G201" s="203"/>
      <c r="H201" s="203"/>
      <c r="I201" s="206"/>
      <c r="J201" s="217">
        <f>BK201</f>
        <v>0</v>
      </c>
      <c r="K201" s="203"/>
      <c r="L201" s="208"/>
      <c r="M201" s="209"/>
      <c r="N201" s="210"/>
      <c r="O201" s="210"/>
      <c r="P201" s="211">
        <f>SUM(P202:P203)</f>
        <v>0</v>
      </c>
      <c r="Q201" s="210"/>
      <c r="R201" s="211">
        <f>SUM(R202:R203)</f>
        <v>0</v>
      </c>
      <c r="S201" s="210"/>
      <c r="T201" s="212">
        <f>SUM(T202:T203)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3" t="s">
        <v>171</v>
      </c>
      <c r="AT201" s="214" t="s">
        <v>78</v>
      </c>
      <c r="AU201" s="214" t="s">
        <v>87</v>
      </c>
      <c r="AY201" s="213" t="s">
        <v>141</v>
      </c>
      <c r="BK201" s="215">
        <f>SUM(BK202:BK203)</f>
        <v>0</v>
      </c>
    </row>
    <row r="202" s="2" customFormat="1" ht="16.5" customHeight="1">
      <c r="A202" s="38"/>
      <c r="B202" s="39"/>
      <c r="C202" s="218" t="s">
        <v>202</v>
      </c>
      <c r="D202" s="218" t="s">
        <v>143</v>
      </c>
      <c r="E202" s="219" t="s">
        <v>867</v>
      </c>
      <c r="F202" s="220" t="s">
        <v>868</v>
      </c>
      <c r="G202" s="221" t="s">
        <v>801</v>
      </c>
      <c r="H202" s="222">
        <v>1</v>
      </c>
      <c r="I202" s="223"/>
      <c r="J202" s="224">
        <f>ROUND(I202*H202,2)</f>
        <v>0</v>
      </c>
      <c r="K202" s="220" t="s">
        <v>147</v>
      </c>
      <c r="L202" s="44"/>
      <c r="M202" s="225" t="s">
        <v>1</v>
      </c>
      <c r="N202" s="226" t="s">
        <v>44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148</v>
      </c>
      <c r="AT202" s="229" t="s">
        <v>143</v>
      </c>
      <c r="AU202" s="229" t="s">
        <v>89</v>
      </c>
      <c r="AY202" s="17" t="s">
        <v>141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87</v>
      </c>
      <c r="BK202" s="230">
        <f>ROUND(I202*H202,2)</f>
        <v>0</v>
      </c>
      <c r="BL202" s="17" t="s">
        <v>148</v>
      </c>
      <c r="BM202" s="229" t="s">
        <v>256</v>
      </c>
    </row>
    <row r="203" s="2" customFormat="1">
      <c r="A203" s="38"/>
      <c r="B203" s="39"/>
      <c r="C203" s="40"/>
      <c r="D203" s="231" t="s">
        <v>149</v>
      </c>
      <c r="E203" s="40"/>
      <c r="F203" s="232" t="s">
        <v>868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149</v>
      </c>
      <c r="AU203" s="17" t="s">
        <v>89</v>
      </c>
    </row>
    <row r="204" s="12" customFormat="1" ht="22.8" customHeight="1">
      <c r="A204" s="12"/>
      <c r="B204" s="202"/>
      <c r="C204" s="203"/>
      <c r="D204" s="204" t="s">
        <v>78</v>
      </c>
      <c r="E204" s="216" t="s">
        <v>869</v>
      </c>
      <c r="F204" s="216" t="s">
        <v>870</v>
      </c>
      <c r="G204" s="203"/>
      <c r="H204" s="203"/>
      <c r="I204" s="206"/>
      <c r="J204" s="217">
        <f>BK204</f>
        <v>0</v>
      </c>
      <c r="K204" s="203"/>
      <c r="L204" s="208"/>
      <c r="M204" s="209"/>
      <c r="N204" s="210"/>
      <c r="O204" s="210"/>
      <c r="P204" s="211">
        <f>SUM(P205:P227)</f>
        <v>0</v>
      </c>
      <c r="Q204" s="210"/>
      <c r="R204" s="211">
        <f>SUM(R205:R227)</f>
        <v>0</v>
      </c>
      <c r="S204" s="210"/>
      <c r="T204" s="212">
        <f>SUM(T205:T227)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3" t="s">
        <v>171</v>
      </c>
      <c r="AT204" s="214" t="s">
        <v>78</v>
      </c>
      <c r="AU204" s="214" t="s">
        <v>87</v>
      </c>
      <c r="AY204" s="213" t="s">
        <v>141</v>
      </c>
      <c r="BK204" s="215">
        <f>SUM(BK205:BK227)</f>
        <v>0</v>
      </c>
    </row>
    <row r="205" s="2" customFormat="1" ht="16.5" customHeight="1">
      <c r="A205" s="38"/>
      <c r="B205" s="39"/>
      <c r="C205" s="218" t="s">
        <v>7</v>
      </c>
      <c r="D205" s="218" t="s">
        <v>143</v>
      </c>
      <c r="E205" s="219" t="s">
        <v>871</v>
      </c>
      <c r="F205" s="220" t="s">
        <v>872</v>
      </c>
      <c r="G205" s="221" t="s">
        <v>801</v>
      </c>
      <c r="H205" s="222">
        <v>1</v>
      </c>
      <c r="I205" s="223"/>
      <c r="J205" s="224">
        <f>ROUND(I205*H205,2)</f>
        <v>0</v>
      </c>
      <c r="K205" s="220" t="s">
        <v>1</v>
      </c>
      <c r="L205" s="44"/>
      <c r="M205" s="225" t="s">
        <v>1</v>
      </c>
      <c r="N205" s="226" t="s">
        <v>44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148</v>
      </c>
      <c r="AT205" s="229" t="s">
        <v>143</v>
      </c>
      <c r="AU205" s="229" t="s">
        <v>89</v>
      </c>
      <c r="AY205" s="17" t="s">
        <v>141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87</v>
      </c>
      <c r="BK205" s="230">
        <f>ROUND(I205*H205,2)</f>
        <v>0</v>
      </c>
      <c r="BL205" s="17" t="s">
        <v>148</v>
      </c>
      <c r="BM205" s="229" t="s">
        <v>260</v>
      </c>
    </row>
    <row r="206" s="2" customFormat="1">
      <c r="A206" s="38"/>
      <c r="B206" s="39"/>
      <c r="C206" s="40"/>
      <c r="D206" s="231" t="s">
        <v>149</v>
      </c>
      <c r="E206" s="40"/>
      <c r="F206" s="232" t="s">
        <v>872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149</v>
      </c>
      <c r="AU206" s="17" t="s">
        <v>89</v>
      </c>
    </row>
    <row r="207" s="2" customFormat="1" ht="16.5" customHeight="1">
      <c r="A207" s="38"/>
      <c r="B207" s="39"/>
      <c r="C207" s="218" t="s">
        <v>208</v>
      </c>
      <c r="D207" s="218" t="s">
        <v>143</v>
      </c>
      <c r="E207" s="219" t="s">
        <v>873</v>
      </c>
      <c r="F207" s="220" t="s">
        <v>874</v>
      </c>
      <c r="G207" s="221" t="s">
        <v>801</v>
      </c>
      <c r="H207" s="222">
        <v>1</v>
      </c>
      <c r="I207" s="223"/>
      <c r="J207" s="224">
        <f>ROUND(I207*H207,2)</f>
        <v>0</v>
      </c>
      <c r="K207" s="220" t="s">
        <v>1</v>
      </c>
      <c r="L207" s="44"/>
      <c r="M207" s="225" t="s">
        <v>1</v>
      </c>
      <c r="N207" s="226" t="s">
        <v>44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148</v>
      </c>
      <c r="AT207" s="229" t="s">
        <v>143</v>
      </c>
      <c r="AU207" s="229" t="s">
        <v>89</v>
      </c>
      <c r="AY207" s="17" t="s">
        <v>141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87</v>
      </c>
      <c r="BK207" s="230">
        <f>ROUND(I207*H207,2)</f>
        <v>0</v>
      </c>
      <c r="BL207" s="17" t="s">
        <v>148</v>
      </c>
      <c r="BM207" s="229" t="s">
        <v>266</v>
      </c>
    </row>
    <row r="208" s="2" customFormat="1">
      <c r="A208" s="38"/>
      <c r="B208" s="39"/>
      <c r="C208" s="40"/>
      <c r="D208" s="231" t="s">
        <v>149</v>
      </c>
      <c r="E208" s="40"/>
      <c r="F208" s="232" t="s">
        <v>874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149</v>
      </c>
      <c r="AU208" s="17" t="s">
        <v>89</v>
      </c>
    </row>
    <row r="209" s="2" customFormat="1" ht="16.5" customHeight="1">
      <c r="A209" s="38"/>
      <c r="B209" s="39"/>
      <c r="C209" s="218" t="s">
        <v>269</v>
      </c>
      <c r="D209" s="218" t="s">
        <v>143</v>
      </c>
      <c r="E209" s="219" t="s">
        <v>875</v>
      </c>
      <c r="F209" s="220" t="s">
        <v>876</v>
      </c>
      <c r="G209" s="221" t="s">
        <v>801</v>
      </c>
      <c r="H209" s="222">
        <v>1</v>
      </c>
      <c r="I209" s="223"/>
      <c r="J209" s="224">
        <f>ROUND(I209*H209,2)</f>
        <v>0</v>
      </c>
      <c r="K209" s="220" t="s">
        <v>147</v>
      </c>
      <c r="L209" s="44"/>
      <c r="M209" s="225" t="s">
        <v>1</v>
      </c>
      <c r="N209" s="226" t="s">
        <v>44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148</v>
      </c>
      <c r="AT209" s="229" t="s">
        <v>143</v>
      </c>
      <c r="AU209" s="229" t="s">
        <v>89</v>
      </c>
      <c r="AY209" s="17" t="s">
        <v>141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87</v>
      </c>
      <c r="BK209" s="230">
        <f>ROUND(I209*H209,2)</f>
        <v>0</v>
      </c>
      <c r="BL209" s="17" t="s">
        <v>148</v>
      </c>
      <c r="BM209" s="229" t="s">
        <v>272</v>
      </c>
    </row>
    <row r="210" s="2" customFormat="1">
      <c r="A210" s="38"/>
      <c r="B210" s="39"/>
      <c r="C210" s="40"/>
      <c r="D210" s="231" t="s">
        <v>149</v>
      </c>
      <c r="E210" s="40"/>
      <c r="F210" s="232" t="s">
        <v>876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149</v>
      </c>
      <c r="AU210" s="17" t="s">
        <v>89</v>
      </c>
    </row>
    <row r="211" s="2" customFormat="1" ht="16.5" customHeight="1">
      <c r="A211" s="38"/>
      <c r="B211" s="39"/>
      <c r="C211" s="218" t="s">
        <v>213</v>
      </c>
      <c r="D211" s="218" t="s">
        <v>143</v>
      </c>
      <c r="E211" s="219" t="s">
        <v>877</v>
      </c>
      <c r="F211" s="220" t="s">
        <v>878</v>
      </c>
      <c r="G211" s="221" t="s">
        <v>801</v>
      </c>
      <c r="H211" s="222">
        <v>1</v>
      </c>
      <c r="I211" s="223"/>
      <c r="J211" s="224">
        <f>ROUND(I211*H211,2)</f>
        <v>0</v>
      </c>
      <c r="K211" s="220" t="s">
        <v>147</v>
      </c>
      <c r="L211" s="44"/>
      <c r="M211" s="225" t="s">
        <v>1</v>
      </c>
      <c r="N211" s="226" t="s">
        <v>44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148</v>
      </c>
      <c r="AT211" s="229" t="s">
        <v>143</v>
      </c>
      <c r="AU211" s="229" t="s">
        <v>89</v>
      </c>
      <c r="AY211" s="17" t="s">
        <v>141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87</v>
      </c>
      <c r="BK211" s="230">
        <f>ROUND(I211*H211,2)</f>
        <v>0</v>
      </c>
      <c r="BL211" s="17" t="s">
        <v>148</v>
      </c>
      <c r="BM211" s="229" t="s">
        <v>275</v>
      </c>
    </row>
    <row r="212" s="2" customFormat="1">
      <c r="A212" s="38"/>
      <c r="B212" s="39"/>
      <c r="C212" s="40"/>
      <c r="D212" s="231" t="s">
        <v>149</v>
      </c>
      <c r="E212" s="40"/>
      <c r="F212" s="232" t="s">
        <v>878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149</v>
      </c>
      <c r="AU212" s="17" t="s">
        <v>89</v>
      </c>
    </row>
    <row r="213" s="13" customFormat="1">
      <c r="A213" s="13"/>
      <c r="B213" s="236"/>
      <c r="C213" s="237"/>
      <c r="D213" s="231" t="s">
        <v>151</v>
      </c>
      <c r="E213" s="238" t="s">
        <v>1</v>
      </c>
      <c r="F213" s="239" t="s">
        <v>803</v>
      </c>
      <c r="G213" s="237"/>
      <c r="H213" s="240">
        <v>1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151</v>
      </c>
      <c r="AU213" s="246" t="s">
        <v>89</v>
      </c>
      <c r="AV213" s="13" t="s">
        <v>89</v>
      </c>
      <c r="AW213" s="13" t="s">
        <v>36</v>
      </c>
      <c r="AX213" s="13" t="s">
        <v>79</v>
      </c>
      <c r="AY213" s="246" t="s">
        <v>141</v>
      </c>
    </row>
    <row r="214" s="15" customFormat="1">
      <c r="A214" s="15"/>
      <c r="B214" s="258"/>
      <c r="C214" s="259"/>
      <c r="D214" s="231" t="s">
        <v>151</v>
      </c>
      <c r="E214" s="260" t="s">
        <v>1</v>
      </c>
      <c r="F214" s="261" t="s">
        <v>879</v>
      </c>
      <c r="G214" s="259"/>
      <c r="H214" s="260" t="s">
        <v>1</v>
      </c>
      <c r="I214" s="262"/>
      <c r="J214" s="259"/>
      <c r="K214" s="259"/>
      <c r="L214" s="263"/>
      <c r="M214" s="264"/>
      <c r="N214" s="265"/>
      <c r="O214" s="265"/>
      <c r="P214" s="265"/>
      <c r="Q214" s="265"/>
      <c r="R214" s="265"/>
      <c r="S214" s="265"/>
      <c r="T214" s="266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7" t="s">
        <v>151</v>
      </c>
      <c r="AU214" s="267" t="s">
        <v>89</v>
      </c>
      <c r="AV214" s="15" t="s">
        <v>87</v>
      </c>
      <c r="AW214" s="15" t="s">
        <v>36</v>
      </c>
      <c r="AX214" s="15" t="s">
        <v>79</v>
      </c>
      <c r="AY214" s="267" t="s">
        <v>141</v>
      </c>
    </row>
    <row r="215" s="15" customFormat="1">
      <c r="A215" s="15"/>
      <c r="B215" s="258"/>
      <c r="C215" s="259"/>
      <c r="D215" s="231" t="s">
        <v>151</v>
      </c>
      <c r="E215" s="260" t="s">
        <v>1</v>
      </c>
      <c r="F215" s="261" t="s">
        <v>880</v>
      </c>
      <c r="G215" s="259"/>
      <c r="H215" s="260" t="s">
        <v>1</v>
      </c>
      <c r="I215" s="262"/>
      <c r="J215" s="259"/>
      <c r="K215" s="259"/>
      <c r="L215" s="263"/>
      <c r="M215" s="264"/>
      <c r="N215" s="265"/>
      <c r="O215" s="265"/>
      <c r="P215" s="265"/>
      <c r="Q215" s="265"/>
      <c r="R215" s="265"/>
      <c r="S215" s="265"/>
      <c r="T215" s="26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7" t="s">
        <v>151</v>
      </c>
      <c r="AU215" s="267" t="s">
        <v>89</v>
      </c>
      <c r="AV215" s="15" t="s">
        <v>87</v>
      </c>
      <c r="AW215" s="15" t="s">
        <v>36</v>
      </c>
      <c r="AX215" s="15" t="s">
        <v>79</v>
      </c>
      <c r="AY215" s="267" t="s">
        <v>141</v>
      </c>
    </row>
    <row r="216" s="15" customFormat="1">
      <c r="A216" s="15"/>
      <c r="B216" s="258"/>
      <c r="C216" s="259"/>
      <c r="D216" s="231" t="s">
        <v>151</v>
      </c>
      <c r="E216" s="260" t="s">
        <v>1</v>
      </c>
      <c r="F216" s="261" t="s">
        <v>881</v>
      </c>
      <c r="G216" s="259"/>
      <c r="H216" s="260" t="s">
        <v>1</v>
      </c>
      <c r="I216" s="262"/>
      <c r="J216" s="259"/>
      <c r="K216" s="259"/>
      <c r="L216" s="263"/>
      <c r="M216" s="264"/>
      <c r="N216" s="265"/>
      <c r="O216" s="265"/>
      <c r="P216" s="265"/>
      <c r="Q216" s="265"/>
      <c r="R216" s="265"/>
      <c r="S216" s="265"/>
      <c r="T216" s="266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7" t="s">
        <v>151</v>
      </c>
      <c r="AU216" s="267" t="s">
        <v>89</v>
      </c>
      <c r="AV216" s="15" t="s">
        <v>87</v>
      </c>
      <c r="AW216" s="15" t="s">
        <v>36</v>
      </c>
      <c r="AX216" s="15" t="s">
        <v>79</v>
      </c>
      <c r="AY216" s="267" t="s">
        <v>141</v>
      </c>
    </row>
    <row r="217" s="15" customFormat="1">
      <c r="A217" s="15"/>
      <c r="B217" s="258"/>
      <c r="C217" s="259"/>
      <c r="D217" s="231" t="s">
        <v>151</v>
      </c>
      <c r="E217" s="260" t="s">
        <v>1</v>
      </c>
      <c r="F217" s="261" t="s">
        <v>882</v>
      </c>
      <c r="G217" s="259"/>
      <c r="H217" s="260" t="s">
        <v>1</v>
      </c>
      <c r="I217" s="262"/>
      <c r="J217" s="259"/>
      <c r="K217" s="259"/>
      <c r="L217" s="263"/>
      <c r="M217" s="264"/>
      <c r="N217" s="265"/>
      <c r="O217" s="265"/>
      <c r="P217" s="265"/>
      <c r="Q217" s="265"/>
      <c r="R217" s="265"/>
      <c r="S217" s="265"/>
      <c r="T217" s="26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7" t="s">
        <v>151</v>
      </c>
      <c r="AU217" s="267" t="s">
        <v>89</v>
      </c>
      <c r="AV217" s="15" t="s">
        <v>87</v>
      </c>
      <c r="AW217" s="15" t="s">
        <v>36</v>
      </c>
      <c r="AX217" s="15" t="s">
        <v>79</v>
      </c>
      <c r="AY217" s="267" t="s">
        <v>141</v>
      </c>
    </row>
    <row r="218" s="15" customFormat="1">
      <c r="A218" s="15"/>
      <c r="B218" s="258"/>
      <c r="C218" s="259"/>
      <c r="D218" s="231" t="s">
        <v>151</v>
      </c>
      <c r="E218" s="260" t="s">
        <v>1</v>
      </c>
      <c r="F218" s="261" t="s">
        <v>883</v>
      </c>
      <c r="G218" s="259"/>
      <c r="H218" s="260" t="s">
        <v>1</v>
      </c>
      <c r="I218" s="262"/>
      <c r="J218" s="259"/>
      <c r="K218" s="259"/>
      <c r="L218" s="263"/>
      <c r="M218" s="264"/>
      <c r="N218" s="265"/>
      <c r="O218" s="265"/>
      <c r="P218" s="265"/>
      <c r="Q218" s="265"/>
      <c r="R218" s="265"/>
      <c r="S218" s="265"/>
      <c r="T218" s="26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7" t="s">
        <v>151</v>
      </c>
      <c r="AU218" s="267" t="s">
        <v>89</v>
      </c>
      <c r="AV218" s="15" t="s">
        <v>87</v>
      </c>
      <c r="AW218" s="15" t="s">
        <v>36</v>
      </c>
      <c r="AX218" s="15" t="s">
        <v>79</v>
      </c>
      <c r="AY218" s="267" t="s">
        <v>141</v>
      </c>
    </row>
    <row r="219" s="15" customFormat="1">
      <c r="A219" s="15"/>
      <c r="B219" s="258"/>
      <c r="C219" s="259"/>
      <c r="D219" s="231" t="s">
        <v>151</v>
      </c>
      <c r="E219" s="260" t="s">
        <v>1</v>
      </c>
      <c r="F219" s="261" t="s">
        <v>884</v>
      </c>
      <c r="G219" s="259"/>
      <c r="H219" s="260" t="s">
        <v>1</v>
      </c>
      <c r="I219" s="262"/>
      <c r="J219" s="259"/>
      <c r="K219" s="259"/>
      <c r="L219" s="263"/>
      <c r="M219" s="264"/>
      <c r="N219" s="265"/>
      <c r="O219" s="265"/>
      <c r="P219" s="265"/>
      <c r="Q219" s="265"/>
      <c r="R219" s="265"/>
      <c r="S219" s="265"/>
      <c r="T219" s="26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7" t="s">
        <v>151</v>
      </c>
      <c r="AU219" s="267" t="s">
        <v>89</v>
      </c>
      <c r="AV219" s="15" t="s">
        <v>87</v>
      </c>
      <c r="AW219" s="15" t="s">
        <v>36</v>
      </c>
      <c r="AX219" s="15" t="s">
        <v>79</v>
      </c>
      <c r="AY219" s="267" t="s">
        <v>141</v>
      </c>
    </row>
    <row r="220" s="15" customFormat="1">
      <c r="A220" s="15"/>
      <c r="B220" s="258"/>
      <c r="C220" s="259"/>
      <c r="D220" s="231" t="s">
        <v>151</v>
      </c>
      <c r="E220" s="260" t="s">
        <v>1</v>
      </c>
      <c r="F220" s="261" t="s">
        <v>885</v>
      </c>
      <c r="G220" s="259"/>
      <c r="H220" s="260" t="s">
        <v>1</v>
      </c>
      <c r="I220" s="262"/>
      <c r="J220" s="259"/>
      <c r="K220" s="259"/>
      <c r="L220" s="263"/>
      <c r="M220" s="264"/>
      <c r="N220" s="265"/>
      <c r="O220" s="265"/>
      <c r="P220" s="265"/>
      <c r="Q220" s="265"/>
      <c r="R220" s="265"/>
      <c r="S220" s="265"/>
      <c r="T220" s="26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7" t="s">
        <v>151</v>
      </c>
      <c r="AU220" s="267" t="s">
        <v>89</v>
      </c>
      <c r="AV220" s="15" t="s">
        <v>87</v>
      </c>
      <c r="AW220" s="15" t="s">
        <v>36</v>
      </c>
      <c r="AX220" s="15" t="s">
        <v>79</v>
      </c>
      <c r="AY220" s="267" t="s">
        <v>141</v>
      </c>
    </row>
    <row r="221" s="15" customFormat="1">
      <c r="A221" s="15"/>
      <c r="B221" s="258"/>
      <c r="C221" s="259"/>
      <c r="D221" s="231" t="s">
        <v>151</v>
      </c>
      <c r="E221" s="260" t="s">
        <v>1</v>
      </c>
      <c r="F221" s="261" t="s">
        <v>886</v>
      </c>
      <c r="G221" s="259"/>
      <c r="H221" s="260" t="s">
        <v>1</v>
      </c>
      <c r="I221" s="262"/>
      <c r="J221" s="259"/>
      <c r="K221" s="259"/>
      <c r="L221" s="263"/>
      <c r="M221" s="264"/>
      <c r="N221" s="265"/>
      <c r="O221" s="265"/>
      <c r="P221" s="265"/>
      <c r="Q221" s="265"/>
      <c r="R221" s="265"/>
      <c r="S221" s="265"/>
      <c r="T221" s="266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7" t="s">
        <v>151</v>
      </c>
      <c r="AU221" s="267" t="s">
        <v>89</v>
      </c>
      <c r="AV221" s="15" t="s">
        <v>87</v>
      </c>
      <c r="AW221" s="15" t="s">
        <v>36</v>
      </c>
      <c r="AX221" s="15" t="s">
        <v>79</v>
      </c>
      <c r="AY221" s="267" t="s">
        <v>141</v>
      </c>
    </row>
    <row r="222" s="14" customFormat="1">
      <c r="A222" s="14"/>
      <c r="B222" s="247"/>
      <c r="C222" s="248"/>
      <c r="D222" s="231" t="s">
        <v>151</v>
      </c>
      <c r="E222" s="249" t="s">
        <v>1</v>
      </c>
      <c r="F222" s="250" t="s">
        <v>153</v>
      </c>
      <c r="G222" s="248"/>
      <c r="H222" s="251">
        <v>1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7" t="s">
        <v>151</v>
      </c>
      <c r="AU222" s="257" t="s">
        <v>89</v>
      </c>
      <c r="AV222" s="14" t="s">
        <v>148</v>
      </c>
      <c r="AW222" s="14" t="s">
        <v>36</v>
      </c>
      <c r="AX222" s="14" t="s">
        <v>87</v>
      </c>
      <c r="AY222" s="257" t="s">
        <v>141</v>
      </c>
    </row>
    <row r="223" s="2" customFormat="1" ht="16.5" customHeight="1">
      <c r="A223" s="38"/>
      <c r="B223" s="39"/>
      <c r="C223" s="218" t="s">
        <v>278</v>
      </c>
      <c r="D223" s="218" t="s">
        <v>143</v>
      </c>
      <c r="E223" s="219" t="s">
        <v>887</v>
      </c>
      <c r="F223" s="220" t="s">
        <v>888</v>
      </c>
      <c r="G223" s="221" t="s">
        <v>801</v>
      </c>
      <c r="H223" s="222">
        <v>1</v>
      </c>
      <c r="I223" s="223"/>
      <c r="J223" s="224">
        <f>ROUND(I223*H223,2)</f>
        <v>0</v>
      </c>
      <c r="K223" s="220" t="s">
        <v>147</v>
      </c>
      <c r="L223" s="44"/>
      <c r="M223" s="225" t="s">
        <v>1</v>
      </c>
      <c r="N223" s="226" t="s">
        <v>44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148</v>
      </c>
      <c r="AT223" s="229" t="s">
        <v>143</v>
      </c>
      <c r="AU223" s="229" t="s">
        <v>89</v>
      </c>
      <c r="AY223" s="17" t="s">
        <v>141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87</v>
      </c>
      <c r="BK223" s="230">
        <f>ROUND(I223*H223,2)</f>
        <v>0</v>
      </c>
      <c r="BL223" s="17" t="s">
        <v>148</v>
      </c>
      <c r="BM223" s="229" t="s">
        <v>281</v>
      </c>
    </row>
    <row r="224" s="2" customFormat="1">
      <c r="A224" s="38"/>
      <c r="B224" s="39"/>
      <c r="C224" s="40"/>
      <c r="D224" s="231" t="s">
        <v>149</v>
      </c>
      <c r="E224" s="40"/>
      <c r="F224" s="232" t="s">
        <v>888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149</v>
      </c>
      <c r="AU224" s="17" t="s">
        <v>89</v>
      </c>
    </row>
    <row r="225" s="13" customFormat="1">
      <c r="A225" s="13"/>
      <c r="B225" s="236"/>
      <c r="C225" s="237"/>
      <c r="D225" s="231" t="s">
        <v>151</v>
      </c>
      <c r="E225" s="238" t="s">
        <v>1</v>
      </c>
      <c r="F225" s="239" t="s">
        <v>803</v>
      </c>
      <c r="G225" s="237"/>
      <c r="H225" s="240">
        <v>1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6" t="s">
        <v>151</v>
      </c>
      <c r="AU225" s="246" t="s">
        <v>89</v>
      </c>
      <c r="AV225" s="13" t="s">
        <v>89</v>
      </c>
      <c r="AW225" s="13" t="s">
        <v>36</v>
      </c>
      <c r="AX225" s="13" t="s">
        <v>79</v>
      </c>
      <c r="AY225" s="246" t="s">
        <v>141</v>
      </c>
    </row>
    <row r="226" s="15" customFormat="1">
      <c r="A226" s="15"/>
      <c r="B226" s="258"/>
      <c r="C226" s="259"/>
      <c r="D226" s="231" t="s">
        <v>151</v>
      </c>
      <c r="E226" s="260" t="s">
        <v>1</v>
      </c>
      <c r="F226" s="261" t="s">
        <v>889</v>
      </c>
      <c r="G226" s="259"/>
      <c r="H226" s="260" t="s">
        <v>1</v>
      </c>
      <c r="I226" s="262"/>
      <c r="J226" s="259"/>
      <c r="K226" s="259"/>
      <c r="L226" s="263"/>
      <c r="M226" s="264"/>
      <c r="N226" s="265"/>
      <c r="O226" s="265"/>
      <c r="P226" s="265"/>
      <c r="Q226" s="265"/>
      <c r="R226" s="265"/>
      <c r="S226" s="265"/>
      <c r="T226" s="26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7" t="s">
        <v>151</v>
      </c>
      <c r="AU226" s="267" t="s">
        <v>89</v>
      </c>
      <c r="AV226" s="15" t="s">
        <v>87</v>
      </c>
      <c r="AW226" s="15" t="s">
        <v>36</v>
      </c>
      <c r="AX226" s="15" t="s">
        <v>79</v>
      </c>
      <c r="AY226" s="267" t="s">
        <v>141</v>
      </c>
    </row>
    <row r="227" s="14" customFormat="1">
      <c r="A227" s="14"/>
      <c r="B227" s="247"/>
      <c r="C227" s="248"/>
      <c r="D227" s="231" t="s">
        <v>151</v>
      </c>
      <c r="E227" s="249" t="s">
        <v>1</v>
      </c>
      <c r="F227" s="250" t="s">
        <v>153</v>
      </c>
      <c r="G227" s="248"/>
      <c r="H227" s="251">
        <v>1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7" t="s">
        <v>151</v>
      </c>
      <c r="AU227" s="257" t="s">
        <v>89</v>
      </c>
      <c r="AV227" s="14" t="s">
        <v>148</v>
      </c>
      <c r="AW227" s="14" t="s">
        <v>36</v>
      </c>
      <c r="AX227" s="14" t="s">
        <v>87</v>
      </c>
      <c r="AY227" s="257" t="s">
        <v>141</v>
      </c>
    </row>
    <row r="228" s="12" customFormat="1" ht="22.8" customHeight="1">
      <c r="A228" s="12"/>
      <c r="B228" s="202"/>
      <c r="C228" s="203"/>
      <c r="D228" s="204" t="s">
        <v>78</v>
      </c>
      <c r="E228" s="216" t="s">
        <v>890</v>
      </c>
      <c r="F228" s="216" t="s">
        <v>891</v>
      </c>
      <c r="G228" s="203"/>
      <c r="H228" s="203"/>
      <c r="I228" s="206"/>
      <c r="J228" s="217">
        <f>BK228</f>
        <v>0</v>
      </c>
      <c r="K228" s="203"/>
      <c r="L228" s="208"/>
      <c r="M228" s="209"/>
      <c r="N228" s="210"/>
      <c r="O228" s="210"/>
      <c r="P228" s="211">
        <f>SUM(P229:P238)</f>
        <v>0</v>
      </c>
      <c r="Q228" s="210"/>
      <c r="R228" s="211">
        <f>SUM(R229:R238)</f>
        <v>0</v>
      </c>
      <c r="S228" s="210"/>
      <c r="T228" s="212">
        <f>SUM(T229:T238)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3" t="s">
        <v>171</v>
      </c>
      <c r="AT228" s="214" t="s">
        <v>78</v>
      </c>
      <c r="AU228" s="214" t="s">
        <v>87</v>
      </c>
      <c r="AY228" s="213" t="s">
        <v>141</v>
      </c>
      <c r="BK228" s="215">
        <f>SUM(BK229:BK238)</f>
        <v>0</v>
      </c>
    </row>
    <row r="229" s="2" customFormat="1" ht="16.5" customHeight="1">
      <c r="A229" s="38"/>
      <c r="B229" s="39"/>
      <c r="C229" s="218" t="s">
        <v>218</v>
      </c>
      <c r="D229" s="218" t="s">
        <v>143</v>
      </c>
      <c r="E229" s="219" t="s">
        <v>892</v>
      </c>
      <c r="F229" s="220" t="s">
        <v>893</v>
      </c>
      <c r="G229" s="221" t="s">
        <v>801</v>
      </c>
      <c r="H229" s="222">
        <v>1</v>
      </c>
      <c r="I229" s="223"/>
      <c r="J229" s="224">
        <f>ROUND(I229*H229,2)</f>
        <v>0</v>
      </c>
      <c r="K229" s="220" t="s">
        <v>1</v>
      </c>
      <c r="L229" s="44"/>
      <c r="M229" s="225" t="s">
        <v>1</v>
      </c>
      <c r="N229" s="226" t="s">
        <v>44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148</v>
      </c>
      <c r="AT229" s="229" t="s">
        <v>143</v>
      </c>
      <c r="AU229" s="229" t="s">
        <v>89</v>
      </c>
      <c r="AY229" s="17" t="s">
        <v>141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87</v>
      </c>
      <c r="BK229" s="230">
        <f>ROUND(I229*H229,2)</f>
        <v>0</v>
      </c>
      <c r="BL229" s="17" t="s">
        <v>148</v>
      </c>
      <c r="BM229" s="229" t="s">
        <v>623</v>
      </c>
    </row>
    <row r="230" s="2" customFormat="1">
      <c r="A230" s="38"/>
      <c r="B230" s="39"/>
      <c r="C230" s="40"/>
      <c r="D230" s="231" t="s">
        <v>149</v>
      </c>
      <c r="E230" s="40"/>
      <c r="F230" s="232" t="s">
        <v>893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149</v>
      </c>
      <c r="AU230" s="17" t="s">
        <v>89</v>
      </c>
    </row>
    <row r="231" s="13" customFormat="1">
      <c r="A231" s="13"/>
      <c r="B231" s="236"/>
      <c r="C231" s="237"/>
      <c r="D231" s="231" t="s">
        <v>151</v>
      </c>
      <c r="E231" s="238" t="s">
        <v>1</v>
      </c>
      <c r="F231" s="239" t="s">
        <v>803</v>
      </c>
      <c r="G231" s="237"/>
      <c r="H231" s="240">
        <v>1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151</v>
      </c>
      <c r="AU231" s="246" t="s">
        <v>89</v>
      </c>
      <c r="AV231" s="13" t="s">
        <v>89</v>
      </c>
      <c r="AW231" s="13" t="s">
        <v>36</v>
      </c>
      <c r="AX231" s="13" t="s">
        <v>79</v>
      </c>
      <c r="AY231" s="246" t="s">
        <v>141</v>
      </c>
    </row>
    <row r="232" s="15" customFormat="1">
      <c r="A232" s="15"/>
      <c r="B232" s="258"/>
      <c r="C232" s="259"/>
      <c r="D232" s="231" t="s">
        <v>151</v>
      </c>
      <c r="E232" s="260" t="s">
        <v>1</v>
      </c>
      <c r="F232" s="261" t="s">
        <v>894</v>
      </c>
      <c r="G232" s="259"/>
      <c r="H232" s="260" t="s">
        <v>1</v>
      </c>
      <c r="I232" s="262"/>
      <c r="J232" s="259"/>
      <c r="K232" s="259"/>
      <c r="L232" s="263"/>
      <c r="M232" s="264"/>
      <c r="N232" s="265"/>
      <c r="O232" s="265"/>
      <c r="P232" s="265"/>
      <c r="Q232" s="265"/>
      <c r="R232" s="265"/>
      <c r="S232" s="265"/>
      <c r="T232" s="26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7" t="s">
        <v>151</v>
      </c>
      <c r="AU232" s="267" t="s">
        <v>89</v>
      </c>
      <c r="AV232" s="15" t="s">
        <v>87</v>
      </c>
      <c r="AW232" s="15" t="s">
        <v>36</v>
      </c>
      <c r="AX232" s="15" t="s">
        <v>79</v>
      </c>
      <c r="AY232" s="267" t="s">
        <v>141</v>
      </c>
    </row>
    <row r="233" s="15" customFormat="1">
      <c r="A233" s="15"/>
      <c r="B233" s="258"/>
      <c r="C233" s="259"/>
      <c r="D233" s="231" t="s">
        <v>151</v>
      </c>
      <c r="E233" s="260" t="s">
        <v>1</v>
      </c>
      <c r="F233" s="261" t="s">
        <v>880</v>
      </c>
      <c r="G233" s="259"/>
      <c r="H233" s="260" t="s">
        <v>1</v>
      </c>
      <c r="I233" s="262"/>
      <c r="J233" s="259"/>
      <c r="K233" s="259"/>
      <c r="L233" s="263"/>
      <c r="M233" s="264"/>
      <c r="N233" s="265"/>
      <c r="O233" s="265"/>
      <c r="P233" s="265"/>
      <c r="Q233" s="265"/>
      <c r="R233" s="265"/>
      <c r="S233" s="265"/>
      <c r="T233" s="266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67" t="s">
        <v>151</v>
      </c>
      <c r="AU233" s="267" t="s">
        <v>89</v>
      </c>
      <c r="AV233" s="15" t="s">
        <v>87</v>
      </c>
      <c r="AW233" s="15" t="s">
        <v>36</v>
      </c>
      <c r="AX233" s="15" t="s">
        <v>79</v>
      </c>
      <c r="AY233" s="267" t="s">
        <v>141</v>
      </c>
    </row>
    <row r="234" s="15" customFormat="1">
      <c r="A234" s="15"/>
      <c r="B234" s="258"/>
      <c r="C234" s="259"/>
      <c r="D234" s="231" t="s">
        <v>151</v>
      </c>
      <c r="E234" s="260" t="s">
        <v>1</v>
      </c>
      <c r="F234" s="261" t="s">
        <v>895</v>
      </c>
      <c r="G234" s="259"/>
      <c r="H234" s="260" t="s">
        <v>1</v>
      </c>
      <c r="I234" s="262"/>
      <c r="J234" s="259"/>
      <c r="K234" s="259"/>
      <c r="L234" s="263"/>
      <c r="M234" s="264"/>
      <c r="N234" s="265"/>
      <c r="O234" s="265"/>
      <c r="P234" s="265"/>
      <c r="Q234" s="265"/>
      <c r="R234" s="265"/>
      <c r="S234" s="265"/>
      <c r="T234" s="266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7" t="s">
        <v>151</v>
      </c>
      <c r="AU234" s="267" t="s">
        <v>89</v>
      </c>
      <c r="AV234" s="15" t="s">
        <v>87</v>
      </c>
      <c r="AW234" s="15" t="s">
        <v>36</v>
      </c>
      <c r="AX234" s="15" t="s">
        <v>79</v>
      </c>
      <c r="AY234" s="267" t="s">
        <v>141</v>
      </c>
    </row>
    <row r="235" s="15" customFormat="1">
      <c r="A235" s="15"/>
      <c r="B235" s="258"/>
      <c r="C235" s="259"/>
      <c r="D235" s="231" t="s">
        <v>151</v>
      </c>
      <c r="E235" s="260" t="s">
        <v>1</v>
      </c>
      <c r="F235" s="261" t="s">
        <v>896</v>
      </c>
      <c r="G235" s="259"/>
      <c r="H235" s="260" t="s">
        <v>1</v>
      </c>
      <c r="I235" s="262"/>
      <c r="J235" s="259"/>
      <c r="K235" s="259"/>
      <c r="L235" s="263"/>
      <c r="M235" s="264"/>
      <c r="N235" s="265"/>
      <c r="O235" s="265"/>
      <c r="P235" s="265"/>
      <c r="Q235" s="265"/>
      <c r="R235" s="265"/>
      <c r="S235" s="265"/>
      <c r="T235" s="266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7" t="s">
        <v>151</v>
      </c>
      <c r="AU235" s="267" t="s">
        <v>89</v>
      </c>
      <c r="AV235" s="15" t="s">
        <v>87</v>
      </c>
      <c r="AW235" s="15" t="s">
        <v>36</v>
      </c>
      <c r="AX235" s="15" t="s">
        <v>79</v>
      </c>
      <c r="AY235" s="267" t="s">
        <v>141</v>
      </c>
    </row>
    <row r="236" s="15" customFormat="1">
      <c r="A236" s="15"/>
      <c r="B236" s="258"/>
      <c r="C236" s="259"/>
      <c r="D236" s="231" t="s">
        <v>151</v>
      </c>
      <c r="E236" s="260" t="s">
        <v>1</v>
      </c>
      <c r="F236" s="261" t="s">
        <v>897</v>
      </c>
      <c r="G236" s="259"/>
      <c r="H236" s="260" t="s">
        <v>1</v>
      </c>
      <c r="I236" s="262"/>
      <c r="J236" s="259"/>
      <c r="K236" s="259"/>
      <c r="L236" s="263"/>
      <c r="M236" s="264"/>
      <c r="N236" s="265"/>
      <c r="O236" s="265"/>
      <c r="P236" s="265"/>
      <c r="Q236" s="265"/>
      <c r="R236" s="265"/>
      <c r="S236" s="265"/>
      <c r="T236" s="26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7" t="s">
        <v>151</v>
      </c>
      <c r="AU236" s="267" t="s">
        <v>89</v>
      </c>
      <c r="AV236" s="15" t="s">
        <v>87</v>
      </c>
      <c r="AW236" s="15" t="s">
        <v>36</v>
      </c>
      <c r="AX236" s="15" t="s">
        <v>79</v>
      </c>
      <c r="AY236" s="267" t="s">
        <v>141</v>
      </c>
    </row>
    <row r="237" s="15" customFormat="1">
      <c r="A237" s="15"/>
      <c r="B237" s="258"/>
      <c r="C237" s="259"/>
      <c r="D237" s="231" t="s">
        <v>151</v>
      </c>
      <c r="E237" s="260" t="s">
        <v>1</v>
      </c>
      <c r="F237" s="261" t="s">
        <v>898</v>
      </c>
      <c r="G237" s="259"/>
      <c r="H237" s="260" t="s">
        <v>1</v>
      </c>
      <c r="I237" s="262"/>
      <c r="J237" s="259"/>
      <c r="K237" s="259"/>
      <c r="L237" s="263"/>
      <c r="M237" s="264"/>
      <c r="N237" s="265"/>
      <c r="O237" s="265"/>
      <c r="P237" s="265"/>
      <c r="Q237" s="265"/>
      <c r="R237" s="265"/>
      <c r="S237" s="265"/>
      <c r="T237" s="266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7" t="s">
        <v>151</v>
      </c>
      <c r="AU237" s="267" t="s">
        <v>89</v>
      </c>
      <c r="AV237" s="15" t="s">
        <v>87</v>
      </c>
      <c r="AW237" s="15" t="s">
        <v>36</v>
      </c>
      <c r="AX237" s="15" t="s">
        <v>79</v>
      </c>
      <c r="AY237" s="267" t="s">
        <v>141</v>
      </c>
    </row>
    <row r="238" s="14" customFormat="1">
      <c r="A238" s="14"/>
      <c r="B238" s="247"/>
      <c r="C238" s="248"/>
      <c r="D238" s="231" t="s">
        <v>151</v>
      </c>
      <c r="E238" s="249" t="s">
        <v>1</v>
      </c>
      <c r="F238" s="250" t="s">
        <v>153</v>
      </c>
      <c r="G238" s="248"/>
      <c r="H238" s="251">
        <v>1</v>
      </c>
      <c r="I238" s="252"/>
      <c r="J238" s="248"/>
      <c r="K238" s="248"/>
      <c r="L238" s="253"/>
      <c r="M238" s="268"/>
      <c r="N238" s="269"/>
      <c r="O238" s="269"/>
      <c r="P238" s="269"/>
      <c r="Q238" s="269"/>
      <c r="R238" s="269"/>
      <c r="S238" s="269"/>
      <c r="T238" s="27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7" t="s">
        <v>151</v>
      </c>
      <c r="AU238" s="257" t="s">
        <v>89</v>
      </c>
      <c r="AV238" s="14" t="s">
        <v>148</v>
      </c>
      <c r="AW238" s="14" t="s">
        <v>36</v>
      </c>
      <c r="AX238" s="14" t="s">
        <v>87</v>
      </c>
      <c r="AY238" s="257" t="s">
        <v>141</v>
      </c>
    </row>
    <row r="239" s="2" customFormat="1" ht="6.96" customHeight="1">
      <c r="A239" s="38"/>
      <c r="B239" s="66"/>
      <c r="C239" s="67"/>
      <c r="D239" s="67"/>
      <c r="E239" s="67"/>
      <c r="F239" s="67"/>
      <c r="G239" s="67"/>
      <c r="H239" s="67"/>
      <c r="I239" s="67"/>
      <c r="J239" s="67"/>
      <c r="K239" s="67"/>
      <c r="L239" s="44"/>
      <c r="M239" s="38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</row>
  </sheetData>
  <sheetProtection sheet="1" autoFilter="0" formatColumns="0" formatRows="0" objects="1" scenarios="1" spinCount="100000" saltValue="jjp5akPd8v3lV99hQFvS7NJRDSLJjBATUyhp75KVMQZpD5A1TT5QntOtgFm7cdwijVw4p5cpKWOpF+H/wBKvqg==" hashValue="jlgaiAu5YrJ1Iv2Z4L9BCQt/i/7jmNM9qk5bWFSDBwf0q25kPUKXdphkWaIAmASUbLblrC3mUVjGEVDmG8VpKA==" algorithmName="SHA-512" password="C7A2"/>
  <autoFilter ref="C120:K238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114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Komunikace Sadová, Svatoplukova, Lomená - projektová dokumentace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28</v>
      </c>
      <c r="J24" s="143" t="s">
        <v>35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ROUND((SUM(BE120:BE220)),  2)</f>
        <v>0</v>
      </c>
      <c r="G33" s="38"/>
      <c r="H33" s="38"/>
      <c r="I33" s="155">
        <v>0.20999999999999999</v>
      </c>
      <c r="J33" s="154">
        <f>ROUND(((SUM(BE120:BE220))*I33),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ROUND((SUM(BF120:BF220)),  2)</f>
        <v>0</v>
      </c>
      <c r="G34" s="38"/>
      <c r="H34" s="38"/>
      <c r="I34" s="155">
        <v>0.12</v>
      </c>
      <c r="J34" s="154">
        <f>ROUND(((SUM(BF120:BF220))*I34),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ROUND((SUM(BG120:BG220)),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ROUND((SUM(BH120:BH220)),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ROUND((SUM(BI120:BI220)),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Komunikace Sadová, Svatoplukova, Lomená - projektová dokumentace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001 - Příprava staveniště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Šternberk</v>
      </c>
      <c r="G89" s="40"/>
      <c r="H89" s="40"/>
      <c r="I89" s="32" t="s">
        <v>22</v>
      </c>
      <c r="J89" s="79" t="str">
        <f>IF(J12="","",J12)</f>
        <v>30. 7. 2024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Město Šternberk,Hor.náměstí 78/16,785 01 Šternberk</v>
      </c>
      <c r="G91" s="40"/>
      <c r="H91" s="40"/>
      <c r="I91" s="32" t="s">
        <v>32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TERRA-POZEMKOVÉ ÚPRAVY,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118</v>
      </c>
      <c r="D94" s="176"/>
      <c r="E94" s="176"/>
      <c r="F94" s="176"/>
      <c r="G94" s="176"/>
      <c r="H94" s="176"/>
      <c r="I94" s="176"/>
      <c r="J94" s="177" t="s">
        <v>119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120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79"/>
      <c r="C97" s="180"/>
      <c r="D97" s="181" t="s">
        <v>122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123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124</v>
      </c>
      <c r="E99" s="188"/>
      <c r="F99" s="188"/>
      <c r="G99" s="188"/>
      <c r="H99" s="188"/>
      <c r="I99" s="188"/>
      <c r="J99" s="189">
        <f>J176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125</v>
      </c>
      <c r="E100" s="188"/>
      <c r="F100" s="188"/>
      <c r="G100" s="188"/>
      <c r="H100" s="188"/>
      <c r="I100" s="188"/>
      <c r="J100" s="189">
        <f>J189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Komunikace Sadová, Svatoplukova, Lomená - projektová dokumentace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115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001 - Příprava staveniště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Šternberk</v>
      </c>
      <c r="G114" s="40"/>
      <c r="H114" s="40"/>
      <c r="I114" s="32" t="s">
        <v>22</v>
      </c>
      <c r="J114" s="79" t="str">
        <f>IF(J12="","",J12)</f>
        <v>30. 7. 2024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40.05" customHeight="1">
      <c r="A116" s="38"/>
      <c r="B116" s="39"/>
      <c r="C116" s="32" t="s">
        <v>24</v>
      </c>
      <c r="D116" s="40"/>
      <c r="E116" s="40"/>
      <c r="F116" s="27" t="str">
        <f>E15</f>
        <v>Město Šternberk,Hor.náměstí 78/16,785 01 Šternberk</v>
      </c>
      <c r="G116" s="40"/>
      <c r="H116" s="40"/>
      <c r="I116" s="32" t="s">
        <v>32</v>
      </c>
      <c r="J116" s="36" t="str">
        <f>E21</f>
        <v>TERRA-POZEMKOVÉ ÚPRAVY,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37</v>
      </c>
      <c r="J117" s="36" t="str">
        <f>E24</f>
        <v>TERRA-POZEMKOVÉ ÚPRAVY,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127</v>
      </c>
      <c r="D119" s="194" t="s">
        <v>64</v>
      </c>
      <c r="E119" s="194" t="s">
        <v>60</v>
      </c>
      <c r="F119" s="194" t="s">
        <v>61</v>
      </c>
      <c r="G119" s="194" t="s">
        <v>128</v>
      </c>
      <c r="H119" s="194" t="s">
        <v>129</v>
      </c>
      <c r="I119" s="194" t="s">
        <v>130</v>
      </c>
      <c r="J119" s="194" t="s">
        <v>119</v>
      </c>
      <c r="K119" s="195" t="s">
        <v>131</v>
      </c>
      <c r="L119" s="196"/>
      <c r="M119" s="100" t="s">
        <v>1</v>
      </c>
      <c r="N119" s="101" t="s">
        <v>43</v>
      </c>
      <c r="O119" s="101" t="s">
        <v>132</v>
      </c>
      <c r="P119" s="101" t="s">
        <v>133</v>
      </c>
      <c r="Q119" s="101" t="s">
        <v>134</v>
      </c>
      <c r="R119" s="101" t="s">
        <v>135</v>
      </c>
      <c r="S119" s="101" t="s">
        <v>136</v>
      </c>
      <c r="T119" s="102" t="s">
        <v>137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138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3.6668188000000002</v>
      </c>
      <c r="S120" s="104"/>
      <c r="T120" s="200">
        <f>T121</f>
        <v>335.21216999999996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78</v>
      </c>
      <c r="AU120" s="17" t="s">
        <v>121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78</v>
      </c>
      <c r="E121" s="205" t="s">
        <v>139</v>
      </c>
      <c r="F121" s="205" t="s">
        <v>140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P122+P176+P189</f>
        <v>0</v>
      </c>
      <c r="Q121" s="210"/>
      <c r="R121" s="211">
        <f>R122+R176+R189</f>
        <v>3.6668188000000002</v>
      </c>
      <c r="S121" s="210"/>
      <c r="T121" s="212">
        <f>T122+T176+T189</f>
        <v>335.21216999999996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87</v>
      </c>
      <c r="AT121" s="214" t="s">
        <v>78</v>
      </c>
      <c r="AU121" s="214" t="s">
        <v>79</v>
      </c>
      <c r="AY121" s="213" t="s">
        <v>141</v>
      </c>
      <c r="BK121" s="215">
        <f>BK122+BK176+BK189</f>
        <v>0</v>
      </c>
    </row>
    <row r="122" s="12" customFormat="1" ht="22.8" customHeight="1">
      <c r="A122" s="12"/>
      <c r="B122" s="202"/>
      <c r="C122" s="203"/>
      <c r="D122" s="204" t="s">
        <v>78</v>
      </c>
      <c r="E122" s="216" t="s">
        <v>84</v>
      </c>
      <c r="F122" s="216" t="s">
        <v>142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SUM(P123:P175)</f>
        <v>0</v>
      </c>
      <c r="Q122" s="210"/>
      <c r="R122" s="211">
        <f>SUM(R123:R175)</f>
        <v>0.0074188000000000006</v>
      </c>
      <c r="S122" s="210"/>
      <c r="T122" s="212">
        <f>SUM(T123:T175)</f>
        <v>334.54716999999994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87</v>
      </c>
      <c r="AT122" s="214" t="s">
        <v>78</v>
      </c>
      <c r="AU122" s="214" t="s">
        <v>87</v>
      </c>
      <c r="AY122" s="213" t="s">
        <v>141</v>
      </c>
      <c r="BK122" s="215">
        <f>SUM(BK123:BK175)</f>
        <v>0</v>
      </c>
    </row>
    <row r="123" s="2" customFormat="1" ht="16.5" customHeight="1">
      <c r="A123" s="38"/>
      <c r="B123" s="39"/>
      <c r="C123" s="218" t="s">
        <v>87</v>
      </c>
      <c r="D123" s="218" t="s">
        <v>143</v>
      </c>
      <c r="E123" s="219" t="s">
        <v>144</v>
      </c>
      <c r="F123" s="220" t="s">
        <v>145</v>
      </c>
      <c r="G123" s="221" t="s">
        <v>146</v>
      </c>
      <c r="H123" s="222">
        <v>78.516000000000005</v>
      </c>
      <c r="I123" s="223"/>
      <c r="J123" s="224">
        <f>ROUND(I123*H123,2)</f>
        <v>0</v>
      </c>
      <c r="K123" s="220" t="s">
        <v>147</v>
      </c>
      <c r="L123" s="44"/>
      <c r="M123" s="225" t="s">
        <v>1</v>
      </c>
      <c r="N123" s="226" t="s">
        <v>44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0.11500000000000001</v>
      </c>
      <c r="T123" s="228">
        <f>S123*H123</f>
        <v>9.0293400000000013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148</v>
      </c>
      <c r="AT123" s="229" t="s">
        <v>143</v>
      </c>
      <c r="AU123" s="229" t="s">
        <v>89</v>
      </c>
      <c r="AY123" s="17" t="s">
        <v>141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87</v>
      </c>
      <c r="BK123" s="230">
        <f>ROUND(I123*H123,2)</f>
        <v>0</v>
      </c>
      <c r="BL123" s="17" t="s">
        <v>148</v>
      </c>
      <c r="BM123" s="229" t="s">
        <v>89</v>
      </c>
    </row>
    <row r="124" s="2" customFormat="1">
      <c r="A124" s="38"/>
      <c r="B124" s="39"/>
      <c r="C124" s="40"/>
      <c r="D124" s="231" t="s">
        <v>149</v>
      </c>
      <c r="E124" s="40"/>
      <c r="F124" s="232" t="s">
        <v>150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149</v>
      </c>
      <c r="AU124" s="17" t="s">
        <v>89</v>
      </c>
    </row>
    <row r="125" s="13" customFormat="1">
      <c r="A125" s="13"/>
      <c r="B125" s="236"/>
      <c r="C125" s="237"/>
      <c r="D125" s="231" t="s">
        <v>151</v>
      </c>
      <c r="E125" s="238" t="s">
        <v>1</v>
      </c>
      <c r="F125" s="239" t="s">
        <v>152</v>
      </c>
      <c r="G125" s="237"/>
      <c r="H125" s="240">
        <v>78.516000000000005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151</v>
      </c>
      <c r="AU125" s="246" t="s">
        <v>89</v>
      </c>
      <c r="AV125" s="13" t="s">
        <v>89</v>
      </c>
      <c r="AW125" s="13" t="s">
        <v>36</v>
      </c>
      <c r="AX125" s="13" t="s">
        <v>79</v>
      </c>
      <c r="AY125" s="246" t="s">
        <v>141</v>
      </c>
    </row>
    <row r="126" s="14" customFormat="1">
      <c r="A126" s="14"/>
      <c r="B126" s="247"/>
      <c r="C126" s="248"/>
      <c r="D126" s="231" t="s">
        <v>151</v>
      </c>
      <c r="E126" s="249" t="s">
        <v>1</v>
      </c>
      <c r="F126" s="250" t="s">
        <v>153</v>
      </c>
      <c r="G126" s="248"/>
      <c r="H126" s="251">
        <v>78.516000000000005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7" t="s">
        <v>151</v>
      </c>
      <c r="AU126" s="257" t="s">
        <v>89</v>
      </c>
      <c r="AV126" s="14" t="s">
        <v>148</v>
      </c>
      <c r="AW126" s="14" t="s">
        <v>36</v>
      </c>
      <c r="AX126" s="14" t="s">
        <v>87</v>
      </c>
      <c r="AY126" s="257" t="s">
        <v>141</v>
      </c>
    </row>
    <row r="127" s="2" customFormat="1" ht="16.5" customHeight="1">
      <c r="A127" s="38"/>
      <c r="B127" s="39"/>
      <c r="C127" s="218" t="s">
        <v>89</v>
      </c>
      <c r="D127" s="218" t="s">
        <v>143</v>
      </c>
      <c r="E127" s="219" t="s">
        <v>154</v>
      </c>
      <c r="F127" s="220" t="s">
        <v>155</v>
      </c>
      <c r="G127" s="221" t="s">
        <v>146</v>
      </c>
      <c r="H127" s="222">
        <v>145.732</v>
      </c>
      <c r="I127" s="223"/>
      <c r="J127" s="224">
        <f>ROUND(I127*H127,2)</f>
        <v>0</v>
      </c>
      <c r="K127" s="220" t="s">
        <v>147</v>
      </c>
      <c r="L127" s="44"/>
      <c r="M127" s="225" t="s">
        <v>1</v>
      </c>
      <c r="N127" s="226" t="s">
        <v>44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0.28999999999999998</v>
      </c>
      <c r="T127" s="228">
        <f>S127*H127</f>
        <v>42.262279999999997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148</v>
      </c>
      <c r="AT127" s="229" t="s">
        <v>143</v>
      </c>
      <c r="AU127" s="229" t="s">
        <v>89</v>
      </c>
      <c r="AY127" s="17" t="s">
        <v>141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87</v>
      </c>
      <c r="BK127" s="230">
        <f>ROUND(I127*H127,2)</f>
        <v>0</v>
      </c>
      <c r="BL127" s="17" t="s">
        <v>148</v>
      </c>
      <c r="BM127" s="229" t="s">
        <v>148</v>
      </c>
    </row>
    <row r="128" s="2" customFormat="1">
      <c r="A128" s="38"/>
      <c r="B128" s="39"/>
      <c r="C128" s="40"/>
      <c r="D128" s="231" t="s">
        <v>149</v>
      </c>
      <c r="E128" s="40"/>
      <c r="F128" s="232" t="s">
        <v>156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149</v>
      </c>
      <c r="AU128" s="17" t="s">
        <v>89</v>
      </c>
    </row>
    <row r="129" s="13" customFormat="1">
      <c r="A129" s="13"/>
      <c r="B129" s="236"/>
      <c r="C129" s="237"/>
      <c r="D129" s="231" t="s">
        <v>151</v>
      </c>
      <c r="E129" s="238" t="s">
        <v>1</v>
      </c>
      <c r="F129" s="239" t="s">
        <v>157</v>
      </c>
      <c r="G129" s="237"/>
      <c r="H129" s="240">
        <v>145.732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151</v>
      </c>
      <c r="AU129" s="246" t="s">
        <v>89</v>
      </c>
      <c r="AV129" s="13" t="s">
        <v>89</v>
      </c>
      <c r="AW129" s="13" t="s">
        <v>36</v>
      </c>
      <c r="AX129" s="13" t="s">
        <v>79</v>
      </c>
      <c r="AY129" s="246" t="s">
        <v>141</v>
      </c>
    </row>
    <row r="130" s="14" customFormat="1">
      <c r="A130" s="14"/>
      <c r="B130" s="247"/>
      <c r="C130" s="248"/>
      <c r="D130" s="231" t="s">
        <v>151</v>
      </c>
      <c r="E130" s="249" t="s">
        <v>1</v>
      </c>
      <c r="F130" s="250" t="s">
        <v>153</v>
      </c>
      <c r="G130" s="248"/>
      <c r="H130" s="251">
        <v>145.732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7" t="s">
        <v>151</v>
      </c>
      <c r="AU130" s="257" t="s">
        <v>89</v>
      </c>
      <c r="AV130" s="14" t="s">
        <v>148</v>
      </c>
      <c r="AW130" s="14" t="s">
        <v>36</v>
      </c>
      <c r="AX130" s="14" t="s">
        <v>87</v>
      </c>
      <c r="AY130" s="257" t="s">
        <v>141</v>
      </c>
    </row>
    <row r="131" s="2" customFormat="1" ht="16.5" customHeight="1">
      <c r="A131" s="38"/>
      <c r="B131" s="39"/>
      <c r="C131" s="218" t="s">
        <v>158</v>
      </c>
      <c r="D131" s="218" t="s">
        <v>143</v>
      </c>
      <c r="E131" s="219" t="s">
        <v>159</v>
      </c>
      <c r="F131" s="220" t="s">
        <v>160</v>
      </c>
      <c r="G131" s="221" t="s">
        <v>146</v>
      </c>
      <c r="H131" s="222">
        <v>65.933000000000007</v>
      </c>
      <c r="I131" s="223"/>
      <c r="J131" s="224">
        <f>ROUND(I131*H131,2)</f>
        <v>0</v>
      </c>
      <c r="K131" s="220" t="s">
        <v>147</v>
      </c>
      <c r="L131" s="44"/>
      <c r="M131" s="225" t="s">
        <v>1</v>
      </c>
      <c r="N131" s="226" t="s">
        <v>44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0.23000000000000001</v>
      </c>
      <c r="T131" s="228">
        <f>S131*H131</f>
        <v>15.164590000000002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148</v>
      </c>
      <c r="AT131" s="229" t="s">
        <v>143</v>
      </c>
      <c r="AU131" s="229" t="s">
        <v>89</v>
      </c>
      <c r="AY131" s="17" t="s">
        <v>141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87</v>
      </c>
      <c r="BK131" s="230">
        <f>ROUND(I131*H131,2)</f>
        <v>0</v>
      </c>
      <c r="BL131" s="17" t="s">
        <v>148</v>
      </c>
      <c r="BM131" s="229" t="s">
        <v>161</v>
      </c>
    </row>
    <row r="132" s="2" customFormat="1">
      <c r="A132" s="38"/>
      <c r="B132" s="39"/>
      <c r="C132" s="40"/>
      <c r="D132" s="231" t="s">
        <v>149</v>
      </c>
      <c r="E132" s="40"/>
      <c r="F132" s="232" t="s">
        <v>162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149</v>
      </c>
      <c r="AU132" s="17" t="s">
        <v>89</v>
      </c>
    </row>
    <row r="133" s="13" customFormat="1">
      <c r="A133" s="13"/>
      <c r="B133" s="236"/>
      <c r="C133" s="237"/>
      <c r="D133" s="231" t="s">
        <v>151</v>
      </c>
      <c r="E133" s="238" t="s">
        <v>1</v>
      </c>
      <c r="F133" s="239" t="s">
        <v>163</v>
      </c>
      <c r="G133" s="237"/>
      <c r="H133" s="240">
        <v>65.933000000000007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151</v>
      </c>
      <c r="AU133" s="246" t="s">
        <v>89</v>
      </c>
      <c r="AV133" s="13" t="s">
        <v>89</v>
      </c>
      <c r="AW133" s="13" t="s">
        <v>36</v>
      </c>
      <c r="AX133" s="13" t="s">
        <v>79</v>
      </c>
      <c r="AY133" s="246" t="s">
        <v>141</v>
      </c>
    </row>
    <row r="134" s="14" customFormat="1">
      <c r="A134" s="14"/>
      <c r="B134" s="247"/>
      <c r="C134" s="248"/>
      <c r="D134" s="231" t="s">
        <v>151</v>
      </c>
      <c r="E134" s="249" t="s">
        <v>1</v>
      </c>
      <c r="F134" s="250" t="s">
        <v>153</v>
      </c>
      <c r="G134" s="248"/>
      <c r="H134" s="251">
        <v>65.933000000000007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151</v>
      </c>
      <c r="AU134" s="257" t="s">
        <v>89</v>
      </c>
      <c r="AV134" s="14" t="s">
        <v>148</v>
      </c>
      <c r="AW134" s="14" t="s">
        <v>36</v>
      </c>
      <c r="AX134" s="14" t="s">
        <v>87</v>
      </c>
      <c r="AY134" s="257" t="s">
        <v>141</v>
      </c>
    </row>
    <row r="135" s="2" customFormat="1" ht="24.15" customHeight="1">
      <c r="A135" s="38"/>
      <c r="B135" s="39"/>
      <c r="C135" s="218" t="s">
        <v>148</v>
      </c>
      <c r="D135" s="218" t="s">
        <v>143</v>
      </c>
      <c r="E135" s="219" t="s">
        <v>164</v>
      </c>
      <c r="F135" s="220" t="s">
        <v>165</v>
      </c>
      <c r="G135" s="221" t="s">
        <v>166</v>
      </c>
      <c r="H135" s="222">
        <v>379.76999999999998</v>
      </c>
      <c r="I135" s="223"/>
      <c r="J135" s="224">
        <f>ROUND(I135*H135,2)</f>
        <v>0</v>
      </c>
      <c r="K135" s="220" t="s">
        <v>147</v>
      </c>
      <c r="L135" s="44"/>
      <c r="M135" s="225" t="s">
        <v>1</v>
      </c>
      <c r="N135" s="226" t="s">
        <v>44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148</v>
      </c>
      <c r="AT135" s="229" t="s">
        <v>143</v>
      </c>
      <c r="AU135" s="229" t="s">
        <v>89</v>
      </c>
      <c r="AY135" s="17" t="s">
        <v>141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87</v>
      </c>
      <c r="BK135" s="230">
        <f>ROUND(I135*H135,2)</f>
        <v>0</v>
      </c>
      <c r="BL135" s="17" t="s">
        <v>148</v>
      </c>
      <c r="BM135" s="229" t="s">
        <v>167</v>
      </c>
    </row>
    <row r="136" s="2" customFormat="1">
      <c r="A136" s="38"/>
      <c r="B136" s="39"/>
      <c r="C136" s="40"/>
      <c r="D136" s="231" t="s">
        <v>149</v>
      </c>
      <c r="E136" s="40"/>
      <c r="F136" s="232" t="s">
        <v>168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149</v>
      </c>
      <c r="AU136" s="17" t="s">
        <v>89</v>
      </c>
    </row>
    <row r="137" s="15" customFormat="1">
      <c r="A137" s="15"/>
      <c r="B137" s="258"/>
      <c r="C137" s="259"/>
      <c r="D137" s="231" t="s">
        <v>151</v>
      </c>
      <c r="E137" s="260" t="s">
        <v>1</v>
      </c>
      <c r="F137" s="261" t="s">
        <v>169</v>
      </c>
      <c r="G137" s="259"/>
      <c r="H137" s="260" t="s">
        <v>1</v>
      </c>
      <c r="I137" s="262"/>
      <c r="J137" s="259"/>
      <c r="K137" s="259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151</v>
      </c>
      <c r="AU137" s="267" t="s">
        <v>89</v>
      </c>
      <c r="AV137" s="15" t="s">
        <v>87</v>
      </c>
      <c r="AW137" s="15" t="s">
        <v>36</v>
      </c>
      <c r="AX137" s="15" t="s">
        <v>79</v>
      </c>
      <c r="AY137" s="267" t="s">
        <v>141</v>
      </c>
    </row>
    <row r="138" s="13" customFormat="1">
      <c r="A138" s="13"/>
      <c r="B138" s="236"/>
      <c r="C138" s="237"/>
      <c r="D138" s="231" t="s">
        <v>151</v>
      </c>
      <c r="E138" s="238" t="s">
        <v>1</v>
      </c>
      <c r="F138" s="239" t="s">
        <v>170</v>
      </c>
      <c r="G138" s="237"/>
      <c r="H138" s="240">
        <v>379.76999999999998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151</v>
      </c>
      <c r="AU138" s="246" t="s">
        <v>89</v>
      </c>
      <c r="AV138" s="13" t="s">
        <v>89</v>
      </c>
      <c r="AW138" s="13" t="s">
        <v>36</v>
      </c>
      <c r="AX138" s="13" t="s">
        <v>79</v>
      </c>
      <c r="AY138" s="246" t="s">
        <v>141</v>
      </c>
    </row>
    <row r="139" s="14" customFormat="1">
      <c r="A139" s="14"/>
      <c r="B139" s="247"/>
      <c r="C139" s="248"/>
      <c r="D139" s="231" t="s">
        <v>151</v>
      </c>
      <c r="E139" s="249" t="s">
        <v>1</v>
      </c>
      <c r="F139" s="250" t="s">
        <v>153</v>
      </c>
      <c r="G139" s="248"/>
      <c r="H139" s="251">
        <v>379.76999999999998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151</v>
      </c>
      <c r="AU139" s="257" t="s">
        <v>89</v>
      </c>
      <c r="AV139" s="14" t="s">
        <v>148</v>
      </c>
      <c r="AW139" s="14" t="s">
        <v>36</v>
      </c>
      <c r="AX139" s="14" t="s">
        <v>87</v>
      </c>
      <c r="AY139" s="257" t="s">
        <v>141</v>
      </c>
    </row>
    <row r="140" s="2" customFormat="1" ht="24.15" customHeight="1">
      <c r="A140" s="38"/>
      <c r="B140" s="39"/>
      <c r="C140" s="218" t="s">
        <v>171</v>
      </c>
      <c r="D140" s="218" t="s">
        <v>143</v>
      </c>
      <c r="E140" s="219" t="s">
        <v>172</v>
      </c>
      <c r="F140" s="220" t="s">
        <v>173</v>
      </c>
      <c r="G140" s="221" t="s">
        <v>166</v>
      </c>
      <c r="H140" s="222">
        <v>741.88</v>
      </c>
      <c r="I140" s="223"/>
      <c r="J140" s="224">
        <f>ROUND(I140*H140,2)</f>
        <v>0</v>
      </c>
      <c r="K140" s="220" t="s">
        <v>147</v>
      </c>
      <c r="L140" s="44"/>
      <c r="M140" s="225" t="s">
        <v>1</v>
      </c>
      <c r="N140" s="226" t="s">
        <v>44</v>
      </c>
      <c r="O140" s="91"/>
      <c r="P140" s="227">
        <f>O140*H140</f>
        <v>0</v>
      </c>
      <c r="Q140" s="227">
        <v>1.0000000000000001E-05</v>
      </c>
      <c r="R140" s="227">
        <f>Q140*H140</f>
        <v>0.0074188000000000006</v>
      </c>
      <c r="S140" s="227">
        <v>0.11500000000000001</v>
      </c>
      <c r="T140" s="228">
        <f>S140*H140</f>
        <v>85.316200000000009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148</v>
      </c>
      <c r="AT140" s="229" t="s">
        <v>143</v>
      </c>
      <c r="AU140" s="229" t="s">
        <v>89</v>
      </c>
      <c r="AY140" s="17" t="s">
        <v>141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87</v>
      </c>
      <c r="BK140" s="230">
        <f>ROUND(I140*H140,2)</f>
        <v>0</v>
      </c>
      <c r="BL140" s="17" t="s">
        <v>148</v>
      </c>
      <c r="BM140" s="229" t="s">
        <v>174</v>
      </c>
    </row>
    <row r="141" s="2" customFormat="1">
      <c r="A141" s="38"/>
      <c r="B141" s="39"/>
      <c r="C141" s="40"/>
      <c r="D141" s="231" t="s">
        <v>149</v>
      </c>
      <c r="E141" s="40"/>
      <c r="F141" s="232" t="s">
        <v>175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149</v>
      </c>
      <c r="AU141" s="17" t="s">
        <v>89</v>
      </c>
    </row>
    <row r="142" s="15" customFormat="1">
      <c r="A142" s="15"/>
      <c r="B142" s="258"/>
      <c r="C142" s="259"/>
      <c r="D142" s="231" t="s">
        <v>151</v>
      </c>
      <c r="E142" s="260" t="s">
        <v>1</v>
      </c>
      <c r="F142" s="261" t="s">
        <v>176</v>
      </c>
      <c r="G142" s="259"/>
      <c r="H142" s="260" t="s">
        <v>1</v>
      </c>
      <c r="I142" s="262"/>
      <c r="J142" s="259"/>
      <c r="K142" s="259"/>
      <c r="L142" s="263"/>
      <c r="M142" s="264"/>
      <c r="N142" s="265"/>
      <c r="O142" s="265"/>
      <c r="P142" s="265"/>
      <c r="Q142" s="265"/>
      <c r="R142" s="265"/>
      <c r="S142" s="265"/>
      <c r="T142" s="266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7" t="s">
        <v>151</v>
      </c>
      <c r="AU142" s="267" t="s">
        <v>89</v>
      </c>
      <c r="AV142" s="15" t="s">
        <v>87</v>
      </c>
      <c r="AW142" s="15" t="s">
        <v>36</v>
      </c>
      <c r="AX142" s="15" t="s">
        <v>79</v>
      </c>
      <c r="AY142" s="267" t="s">
        <v>141</v>
      </c>
    </row>
    <row r="143" s="13" customFormat="1">
      <c r="A143" s="13"/>
      <c r="B143" s="236"/>
      <c r="C143" s="237"/>
      <c r="D143" s="231" t="s">
        <v>151</v>
      </c>
      <c r="E143" s="238" t="s">
        <v>1</v>
      </c>
      <c r="F143" s="239" t="s">
        <v>177</v>
      </c>
      <c r="G143" s="237"/>
      <c r="H143" s="240">
        <v>544.11000000000001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151</v>
      </c>
      <c r="AU143" s="246" t="s">
        <v>89</v>
      </c>
      <c r="AV143" s="13" t="s">
        <v>89</v>
      </c>
      <c r="AW143" s="13" t="s">
        <v>36</v>
      </c>
      <c r="AX143" s="13" t="s">
        <v>79</v>
      </c>
      <c r="AY143" s="246" t="s">
        <v>141</v>
      </c>
    </row>
    <row r="144" s="13" customFormat="1">
      <c r="A144" s="13"/>
      <c r="B144" s="236"/>
      <c r="C144" s="237"/>
      <c r="D144" s="231" t="s">
        <v>151</v>
      </c>
      <c r="E144" s="238" t="s">
        <v>1</v>
      </c>
      <c r="F144" s="239" t="s">
        <v>178</v>
      </c>
      <c r="G144" s="237"/>
      <c r="H144" s="240">
        <v>197.77000000000001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151</v>
      </c>
      <c r="AU144" s="246" t="s">
        <v>89</v>
      </c>
      <c r="AV144" s="13" t="s">
        <v>89</v>
      </c>
      <c r="AW144" s="13" t="s">
        <v>36</v>
      </c>
      <c r="AX144" s="13" t="s">
        <v>79</v>
      </c>
      <c r="AY144" s="246" t="s">
        <v>141</v>
      </c>
    </row>
    <row r="145" s="14" customFormat="1">
      <c r="A145" s="14"/>
      <c r="B145" s="247"/>
      <c r="C145" s="248"/>
      <c r="D145" s="231" t="s">
        <v>151</v>
      </c>
      <c r="E145" s="249" t="s">
        <v>1</v>
      </c>
      <c r="F145" s="250" t="s">
        <v>153</v>
      </c>
      <c r="G145" s="248"/>
      <c r="H145" s="251">
        <v>741.88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151</v>
      </c>
      <c r="AU145" s="257" t="s">
        <v>89</v>
      </c>
      <c r="AV145" s="14" t="s">
        <v>148</v>
      </c>
      <c r="AW145" s="14" t="s">
        <v>36</v>
      </c>
      <c r="AX145" s="14" t="s">
        <v>87</v>
      </c>
      <c r="AY145" s="257" t="s">
        <v>141</v>
      </c>
    </row>
    <row r="146" s="2" customFormat="1" ht="24.15" customHeight="1">
      <c r="A146" s="38"/>
      <c r="B146" s="39"/>
      <c r="C146" s="218" t="s">
        <v>161</v>
      </c>
      <c r="D146" s="218" t="s">
        <v>143</v>
      </c>
      <c r="E146" s="219" t="s">
        <v>179</v>
      </c>
      <c r="F146" s="220" t="s">
        <v>180</v>
      </c>
      <c r="G146" s="221" t="s">
        <v>166</v>
      </c>
      <c r="H146" s="222">
        <v>256.01999999999998</v>
      </c>
      <c r="I146" s="223"/>
      <c r="J146" s="224">
        <f>ROUND(I146*H146,2)</f>
        <v>0</v>
      </c>
      <c r="K146" s="220" t="s">
        <v>147</v>
      </c>
      <c r="L146" s="44"/>
      <c r="M146" s="225" t="s">
        <v>1</v>
      </c>
      <c r="N146" s="226" t="s">
        <v>44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0.098000000000000004</v>
      </c>
      <c r="T146" s="228">
        <f>S146*H146</f>
        <v>25.089959999999998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148</v>
      </c>
      <c r="AT146" s="229" t="s">
        <v>143</v>
      </c>
      <c r="AU146" s="229" t="s">
        <v>89</v>
      </c>
      <c r="AY146" s="17" t="s">
        <v>141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87</v>
      </c>
      <c r="BK146" s="230">
        <f>ROUND(I146*H146,2)</f>
        <v>0</v>
      </c>
      <c r="BL146" s="17" t="s">
        <v>148</v>
      </c>
      <c r="BM146" s="229" t="s">
        <v>8</v>
      </c>
    </row>
    <row r="147" s="2" customFormat="1">
      <c r="A147" s="38"/>
      <c r="B147" s="39"/>
      <c r="C147" s="40"/>
      <c r="D147" s="231" t="s">
        <v>149</v>
      </c>
      <c r="E147" s="40"/>
      <c r="F147" s="232" t="s">
        <v>181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149</v>
      </c>
      <c r="AU147" s="17" t="s">
        <v>89</v>
      </c>
    </row>
    <row r="148" s="13" customFormat="1">
      <c r="A148" s="13"/>
      <c r="B148" s="236"/>
      <c r="C148" s="237"/>
      <c r="D148" s="231" t="s">
        <v>151</v>
      </c>
      <c r="E148" s="238" t="s">
        <v>1</v>
      </c>
      <c r="F148" s="239" t="s">
        <v>178</v>
      </c>
      <c r="G148" s="237"/>
      <c r="H148" s="240">
        <v>197.77000000000001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151</v>
      </c>
      <c r="AU148" s="246" t="s">
        <v>89</v>
      </c>
      <c r="AV148" s="13" t="s">
        <v>89</v>
      </c>
      <c r="AW148" s="13" t="s">
        <v>36</v>
      </c>
      <c r="AX148" s="13" t="s">
        <v>79</v>
      </c>
      <c r="AY148" s="246" t="s">
        <v>141</v>
      </c>
    </row>
    <row r="149" s="13" customFormat="1">
      <c r="A149" s="13"/>
      <c r="B149" s="236"/>
      <c r="C149" s="237"/>
      <c r="D149" s="231" t="s">
        <v>151</v>
      </c>
      <c r="E149" s="238" t="s">
        <v>1</v>
      </c>
      <c r="F149" s="239" t="s">
        <v>182</v>
      </c>
      <c r="G149" s="237"/>
      <c r="H149" s="240">
        <v>58.25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151</v>
      </c>
      <c r="AU149" s="246" t="s">
        <v>89</v>
      </c>
      <c r="AV149" s="13" t="s">
        <v>89</v>
      </c>
      <c r="AW149" s="13" t="s">
        <v>36</v>
      </c>
      <c r="AX149" s="13" t="s">
        <v>79</v>
      </c>
      <c r="AY149" s="246" t="s">
        <v>141</v>
      </c>
    </row>
    <row r="150" s="14" customFormat="1">
      <c r="A150" s="14"/>
      <c r="B150" s="247"/>
      <c r="C150" s="248"/>
      <c r="D150" s="231" t="s">
        <v>151</v>
      </c>
      <c r="E150" s="249" t="s">
        <v>1</v>
      </c>
      <c r="F150" s="250" t="s">
        <v>153</v>
      </c>
      <c r="G150" s="248"/>
      <c r="H150" s="251">
        <v>256.01999999999998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151</v>
      </c>
      <c r="AU150" s="257" t="s">
        <v>89</v>
      </c>
      <c r="AV150" s="14" t="s">
        <v>148</v>
      </c>
      <c r="AW150" s="14" t="s">
        <v>36</v>
      </c>
      <c r="AX150" s="14" t="s">
        <v>87</v>
      </c>
      <c r="AY150" s="257" t="s">
        <v>141</v>
      </c>
    </row>
    <row r="151" s="2" customFormat="1" ht="33" customHeight="1">
      <c r="A151" s="38"/>
      <c r="B151" s="39"/>
      <c r="C151" s="218" t="s">
        <v>183</v>
      </c>
      <c r="D151" s="218" t="s">
        <v>143</v>
      </c>
      <c r="E151" s="219" t="s">
        <v>184</v>
      </c>
      <c r="F151" s="220" t="s">
        <v>185</v>
      </c>
      <c r="G151" s="221" t="s">
        <v>166</v>
      </c>
      <c r="H151" s="222">
        <v>197.77000000000001</v>
      </c>
      <c r="I151" s="223"/>
      <c r="J151" s="224">
        <f>ROUND(I151*H151,2)</f>
        <v>0</v>
      </c>
      <c r="K151" s="220" t="s">
        <v>147</v>
      </c>
      <c r="L151" s="44"/>
      <c r="M151" s="225" t="s">
        <v>1</v>
      </c>
      <c r="N151" s="226" t="s">
        <v>44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0.44</v>
      </c>
      <c r="T151" s="228">
        <f>S151*H151</f>
        <v>87.018799999999999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148</v>
      </c>
      <c r="AT151" s="229" t="s">
        <v>143</v>
      </c>
      <c r="AU151" s="229" t="s">
        <v>89</v>
      </c>
      <c r="AY151" s="17" t="s">
        <v>141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87</v>
      </c>
      <c r="BK151" s="230">
        <f>ROUND(I151*H151,2)</f>
        <v>0</v>
      </c>
      <c r="BL151" s="17" t="s">
        <v>148</v>
      </c>
      <c r="BM151" s="229" t="s">
        <v>186</v>
      </c>
    </row>
    <row r="152" s="2" customFormat="1">
      <c r="A152" s="38"/>
      <c r="B152" s="39"/>
      <c r="C152" s="40"/>
      <c r="D152" s="231" t="s">
        <v>149</v>
      </c>
      <c r="E152" s="40"/>
      <c r="F152" s="232" t="s">
        <v>187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149</v>
      </c>
      <c r="AU152" s="17" t="s">
        <v>89</v>
      </c>
    </row>
    <row r="153" s="13" customFormat="1">
      <c r="A153" s="13"/>
      <c r="B153" s="236"/>
      <c r="C153" s="237"/>
      <c r="D153" s="231" t="s">
        <v>151</v>
      </c>
      <c r="E153" s="238" t="s">
        <v>1</v>
      </c>
      <c r="F153" s="239" t="s">
        <v>178</v>
      </c>
      <c r="G153" s="237"/>
      <c r="H153" s="240">
        <v>197.77000000000001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151</v>
      </c>
      <c r="AU153" s="246" t="s">
        <v>89</v>
      </c>
      <c r="AV153" s="13" t="s">
        <v>89</v>
      </c>
      <c r="AW153" s="13" t="s">
        <v>36</v>
      </c>
      <c r="AX153" s="13" t="s">
        <v>79</v>
      </c>
      <c r="AY153" s="246" t="s">
        <v>141</v>
      </c>
    </row>
    <row r="154" s="14" customFormat="1">
      <c r="A154" s="14"/>
      <c r="B154" s="247"/>
      <c r="C154" s="248"/>
      <c r="D154" s="231" t="s">
        <v>151</v>
      </c>
      <c r="E154" s="249" t="s">
        <v>1</v>
      </c>
      <c r="F154" s="250" t="s">
        <v>153</v>
      </c>
      <c r="G154" s="248"/>
      <c r="H154" s="251">
        <v>197.77000000000001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7" t="s">
        <v>151</v>
      </c>
      <c r="AU154" s="257" t="s">
        <v>89</v>
      </c>
      <c r="AV154" s="14" t="s">
        <v>148</v>
      </c>
      <c r="AW154" s="14" t="s">
        <v>36</v>
      </c>
      <c r="AX154" s="14" t="s">
        <v>87</v>
      </c>
      <c r="AY154" s="257" t="s">
        <v>141</v>
      </c>
    </row>
    <row r="155" s="2" customFormat="1" ht="33" customHeight="1">
      <c r="A155" s="38"/>
      <c r="B155" s="39"/>
      <c r="C155" s="218" t="s">
        <v>167</v>
      </c>
      <c r="D155" s="218" t="s">
        <v>143</v>
      </c>
      <c r="E155" s="219" t="s">
        <v>188</v>
      </c>
      <c r="F155" s="220" t="s">
        <v>189</v>
      </c>
      <c r="G155" s="221" t="s">
        <v>166</v>
      </c>
      <c r="H155" s="222">
        <v>156.02000000000001</v>
      </c>
      <c r="I155" s="223"/>
      <c r="J155" s="224">
        <f>ROUND(I155*H155,2)</f>
        <v>0</v>
      </c>
      <c r="K155" s="220" t="s">
        <v>147</v>
      </c>
      <c r="L155" s="44"/>
      <c r="M155" s="225" t="s">
        <v>1</v>
      </c>
      <c r="N155" s="226" t="s">
        <v>44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0.28999999999999998</v>
      </c>
      <c r="T155" s="228">
        <f>S155*H155</f>
        <v>45.245800000000003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148</v>
      </c>
      <c r="AT155" s="229" t="s">
        <v>143</v>
      </c>
      <c r="AU155" s="229" t="s">
        <v>89</v>
      </c>
      <c r="AY155" s="17" t="s">
        <v>141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87</v>
      </c>
      <c r="BK155" s="230">
        <f>ROUND(I155*H155,2)</f>
        <v>0</v>
      </c>
      <c r="BL155" s="17" t="s">
        <v>148</v>
      </c>
      <c r="BM155" s="229" t="s">
        <v>190</v>
      </c>
    </row>
    <row r="156" s="2" customFormat="1">
      <c r="A156" s="38"/>
      <c r="B156" s="39"/>
      <c r="C156" s="40"/>
      <c r="D156" s="231" t="s">
        <v>149</v>
      </c>
      <c r="E156" s="40"/>
      <c r="F156" s="232" t="s">
        <v>191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149</v>
      </c>
      <c r="AU156" s="17" t="s">
        <v>89</v>
      </c>
    </row>
    <row r="157" s="13" customFormat="1">
      <c r="A157" s="13"/>
      <c r="B157" s="236"/>
      <c r="C157" s="237"/>
      <c r="D157" s="231" t="s">
        <v>151</v>
      </c>
      <c r="E157" s="238" t="s">
        <v>1</v>
      </c>
      <c r="F157" s="239" t="s">
        <v>192</v>
      </c>
      <c r="G157" s="237"/>
      <c r="H157" s="240">
        <v>97.769999999999996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151</v>
      </c>
      <c r="AU157" s="246" t="s">
        <v>89</v>
      </c>
      <c r="AV157" s="13" t="s">
        <v>89</v>
      </c>
      <c r="AW157" s="13" t="s">
        <v>36</v>
      </c>
      <c r="AX157" s="13" t="s">
        <v>79</v>
      </c>
      <c r="AY157" s="246" t="s">
        <v>141</v>
      </c>
    </row>
    <row r="158" s="13" customFormat="1">
      <c r="A158" s="13"/>
      <c r="B158" s="236"/>
      <c r="C158" s="237"/>
      <c r="D158" s="231" t="s">
        <v>151</v>
      </c>
      <c r="E158" s="238" t="s">
        <v>1</v>
      </c>
      <c r="F158" s="239" t="s">
        <v>193</v>
      </c>
      <c r="G158" s="237"/>
      <c r="H158" s="240">
        <v>58.25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151</v>
      </c>
      <c r="AU158" s="246" t="s">
        <v>89</v>
      </c>
      <c r="AV158" s="13" t="s">
        <v>89</v>
      </c>
      <c r="AW158" s="13" t="s">
        <v>36</v>
      </c>
      <c r="AX158" s="13" t="s">
        <v>79</v>
      </c>
      <c r="AY158" s="246" t="s">
        <v>141</v>
      </c>
    </row>
    <row r="159" s="14" customFormat="1">
      <c r="A159" s="14"/>
      <c r="B159" s="247"/>
      <c r="C159" s="248"/>
      <c r="D159" s="231" t="s">
        <v>151</v>
      </c>
      <c r="E159" s="249" t="s">
        <v>1</v>
      </c>
      <c r="F159" s="250" t="s">
        <v>153</v>
      </c>
      <c r="G159" s="248"/>
      <c r="H159" s="251">
        <v>156.02000000000001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151</v>
      </c>
      <c r="AU159" s="257" t="s">
        <v>89</v>
      </c>
      <c r="AV159" s="14" t="s">
        <v>148</v>
      </c>
      <c r="AW159" s="14" t="s">
        <v>36</v>
      </c>
      <c r="AX159" s="14" t="s">
        <v>87</v>
      </c>
      <c r="AY159" s="257" t="s">
        <v>141</v>
      </c>
    </row>
    <row r="160" s="2" customFormat="1" ht="24.15" customHeight="1">
      <c r="A160" s="38"/>
      <c r="B160" s="39"/>
      <c r="C160" s="218" t="s">
        <v>194</v>
      </c>
      <c r="D160" s="218" t="s">
        <v>143</v>
      </c>
      <c r="E160" s="219" t="s">
        <v>195</v>
      </c>
      <c r="F160" s="220" t="s">
        <v>196</v>
      </c>
      <c r="G160" s="221" t="s">
        <v>166</v>
      </c>
      <c r="H160" s="222">
        <v>97.769999999999996</v>
      </c>
      <c r="I160" s="223"/>
      <c r="J160" s="224">
        <f>ROUND(I160*H160,2)</f>
        <v>0</v>
      </c>
      <c r="K160" s="220" t="s">
        <v>147</v>
      </c>
      <c r="L160" s="44"/>
      <c r="M160" s="225" t="s">
        <v>1</v>
      </c>
      <c r="N160" s="226" t="s">
        <v>44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0.26000000000000001</v>
      </c>
      <c r="T160" s="228">
        <f>S160*H160</f>
        <v>25.420200000000001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148</v>
      </c>
      <c r="AT160" s="229" t="s">
        <v>143</v>
      </c>
      <c r="AU160" s="229" t="s">
        <v>89</v>
      </c>
      <c r="AY160" s="17" t="s">
        <v>141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87</v>
      </c>
      <c r="BK160" s="230">
        <f>ROUND(I160*H160,2)</f>
        <v>0</v>
      </c>
      <c r="BL160" s="17" t="s">
        <v>148</v>
      </c>
      <c r="BM160" s="229" t="s">
        <v>197</v>
      </c>
    </row>
    <row r="161" s="2" customFormat="1">
      <c r="A161" s="38"/>
      <c r="B161" s="39"/>
      <c r="C161" s="40"/>
      <c r="D161" s="231" t="s">
        <v>149</v>
      </c>
      <c r="E161" s="40"/>
      <c r="F161" s="232" t="s">
        <v>198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149</v>
      </c>
      <c r="AU161" s="17" t="s">
        <v>89</v>
      </c>
    </row>
    <row r="162" s="13" customFormat="1">
      <c r="A162" s="13"/>
      <c r="B162" s="236"/>
      <c r="C162" s="237"/>
      <c r="D162" s="231" t="s">
        <v>151</v>
      </c>
      <c r="E162" s="238" t="s">
        <v>1</v>
      </c>
      <c r="F162" s="239" t="s">
        <v>192</v>
      </c>
      <c r="G162" s="237"/>
      <c r="H162" s="240">
        <v>97.769999999999996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151</v>
      </c>
      <c r="AU162" s="246" t="s">
        <v>89</v>
      </c>
      <c r="AV162" s="13" t="s">
        <v>89</v>
      </c>
      <c r="AW162" s="13" t="s">
        <v>36</v>
      </c>
      <c r="AX162" s="13" t="s">
        <v>79</v>
      </c>
      <c r="AY162" s="246" t="s">
        <v>141</v>
      </c>
    </row>
    <row r="163" s="14" customFormat="1">
      <c r="A163" s="14"/>
      <c r="B163" s="247"/>
      <c r="C163" s="248"/>
      <c r="D163" s="231" t="s">
        <v>151</v>
      </c>
      <c r="E163" s="249" t="s">
        <v>1</v>
      </c>
      <c r="F163" s="250" t="s">
        <v>153</v>
      </c>
      <c r="G163" s="248"/>
      <c r="H163" s="251">
        <v>97.769999999999996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7" t="s">
        <v>151</v>
      </c>
      <c r="AU163" s="257" t="s">
        <v>89</v>
      </c>
      <c r="AV163" s="14" t="s">
        <v>148</v>
      </c>
      <c r="AW163" s="14" t="s">
        <v>36</v>
      </c>
      <c r="AX163" s="14" t="s">
        <v>87</v>
      </c>
      <c r="AY163" s="257" t="s">
        <v>141</v>
      </c>
    </row>
    <row r="164" s="2" customFormat="1" ht="37.8" customHeight="1">
      <c r="A164" s="38"/>
      <c r="B164" s="39"/>
      <c r="C164" s="218" t="s">
        <v>174</v>
      </c>
      <c r="D164" s="218" t="s">
        <v>143</v>
      </c>
      <c r="E164" s="219" t="s">
        <v>199</v>
      </c>
      <c r="F164" s="220" t="s">
        <v>200</v>
      </c>
      <c r="G164" s="221" t="s">
        <v>201</v>
      </c>
      <c r="H164" s="222">
        <v>151.90799999999999</v>
      </c>
      <c r="I164" s="223"/>
      <c r="J164" s="224">
        <f>ROUND(I164*H164,2)</f>
        <v>0</v>
      </c>
      <c r="K164" s="220" t="s">
        <v>147</v>
      </c>
      <c r="L164" s="44"/>
      <c r="M164" s="225" t="s">
        <v>1</v>
      </c>
      <c r="N164" s="226" t="s">
        <v>44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148</v>
      </c>
      <c r="AT164" s="229" t="s">
        <v>143</v>
      </c>
      <c r="AU164" s="229" t="s">
        <v>89</v>
      </c>
      <c r="AY164" s="17" t="s">
        <v>141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87</v>
      </c>
      <c r="BK164" s="230">
        <f>ROUND(I164*H164,2)</f>
        <v>0</v>
      </c>
      <c r="BL164" s="17" t="s">
        <v>148</v>
      </c>
      <c r="BM164" s="229" t="s">
        <v>202</v>
      </c>
    </row>
    <row r="165" s="2" customFormat="1">
      <c r="A165" s="38"/>
      <c r="B165" s="39"/>
      <c r="C165" s="40"/>
      <c r="D165" s="231" t="s">
        <v>149</v>
      </c>
      <c r="E165" s="40"/>
      <c r="F165" s="232" t="s">
        <v>203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149</v>
      </c>
      <c r="AU165" s="17" t="s">
        <v>89</v>
      </c>
    </row>
    <row r="166" s="13" customFormat="1">
      <c r="A166" s="13"/>
      <c r="B166" s="236"/>
      <c r="C166" s="237"/>
      <c r="D166" s="231" t="s">
        <v>151</v>
      </c>
      <c r="E166" s="238" t="s">
        <v>1</v>
      </c>
      <c r="F166" s="239" t="s">
        <v>204</v>
      </c>
      <c r="G166" s="237"/>
      <c r="H166" s="240">
        <v>151.90799999999999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151</v>
      </c>
      <c r="AU166" s="246" t="s">
        <v>89</v>
      </c>
      <c r="AV166" s="13" t="s">
        <v>89</v>
      </c>
      <c r="AW166" s="13" t="s">
        <v>36</v>
      </c>
      <c r="AX166" s="13" t="s">
        <v>79</v>
      </c>
      <c r="AY166" s="246" t="s">
        <v>141</v>
      </c>
    </row>
    <row r="167" s="14" customFormat="1">
      <c r="A167" s="14"/>
      <c r="B167" s="247"/>
      <c r="C167" s="248"/>
      <c r="D167" s="231" t="s">
        <v>151</v>
      </c>
      <c r="E167" s="249" t="s">
        <v>1</v>
      </c>
      <c r="F167" s="250" t="s">
        <v>153</v>
      </c>
      <c r="G167" s="248"/>
      <c r="H167" s="251">
        <v>151.90799999999999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151</v>
      </c>
      <c r="AU167" s="257" t="s">
        <v>89</v>
      </c>
      <c r="AV167" s="14" t="s">
        <v>148</v>
      </c>
      <c r="AW167" s="14" t="s">
        <v>36</v>
      </c>
      <c r="AX167" s="14" t="s">
        <v>87</v>
      </c>
      <c r="AY167" s="257" t="s">
        <v>141</v>
      </c>
    </row>
    <row r="168" s="2" customFormat="1" ht="16.5" customHeight="1">
      <c r="A168" s="38"/>
      <c r="B168" s="39"/>
      <c r="C168" s="218" t="s">
        <v>205</v>
      </c>
      <c r="D168" s="218" t="s">
        <v>143</v>
      </c>
      <c r="E168" s="219" t="s">
        <v>206</v>
      </c>
      <c r="F168" s="220" t="s">
        <v>207</v>
      </c>
      <c r="G168" s="221" t="s">
        <v>201</v>
      </c>
      <c r="H168" s="222">
        <v>75.953999999999994</v>
      </c>
      <c r="I168" s="223"/>
      <c r="J168" s="224">
        <f>ROUND(I168*H168,2)</f>
        <v>0</v>
      </c>
      <c r="K168" s="220" t="s">
        <v>147</v>
      </c>
      <c r="L168" s="44"/>
      <c r="M168" s="225" t="s">
        <v>1</v>
      </c>
      <c r="N168" s="226" t="s">
        <v>44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148</v>
      </c>
      <c r="AT168" s="229" t="s">
        <v>143</v>
      </c>
      <c r="AU168" s="229" t="s">
        <v>89</v>
      </c>
      <c r="AY168" s="17" t="s">
        <v>141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87</v>
      </c>
      <c r="BK168" s="230">
        <f>ROUND(I168*H168,2)</f>
        <v>0</v>
      </c>
      <c r="BL168" s="17" t="s">
        <v>148</v>
      </c>
      <c r="BM168" s="229" t="s">
        <v>208</v>
      </c>
    </row>
    <row r="169" s="2" customFormat="1">
      <c r="A169" s="38"/>
      <c r="B169" s="39"/>
      <c r="C169" s="40"/>
      <c r="D169" s="231" t="s">
        <v>149</v>
      </c>
      <c r="E169" s="40"/>
      <c r="F169" s="232" t="s">
        <v>209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149</v>
      </c>
      <c r="AU169" s="17" t="s">
        <v>89</v>
      </c>
    </row>
    <row r="170" s="13" customFormat="1">
      <c r="A170" s="13"/>
      <c r="B170" s="236"/>
      <c r="C170" s="237"/>
      <c r="D170" s="231" t="s">
        <v>151</v>
      </c>
      <c r="E170" s="238" t="s">
        <v>1</v>
      </c>
      <c r="F170" s="239" t="s">
        <v>210</v>
      </c>
      <c r="G170" s="237"/>
      <c r="H170" s="240">
        <v>75.953999999999994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151</v>
      </c>
      <c r="AU170" s="246" t="s">
        <v>89</v>
      </c>
      <c r="AV170" s="13" t="s">
        <v>89</v>
      </c>
      <c r="AW170" s="13" t="s">
        <v>36</v>
      </c>
      <c r="AX170" s="13" t="s">
        <v>79</v>
      </c>
      <c r="AY170" s="246" t="s">
        <v>141</v>
      </c>
    </row>
    <row r="171" s="14" customFormat="1">
      <c r="A171" s="14"/>
      <c r="B171" s="247"/>
      <c r="C171" s="248"/>
      <c r="D171" s="231" t="s">
        <v>151</v>
      </c>
      <c r="E171" s="249" t="s">
        <v>1</v>
      </c>
      <c r="F171" s="250" t="s">
        <v>153</v>
      </c>
      <c r="G171" s="248"/>
      <c r="H171" s="251">
        <v>75.953999999999994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7" t="s">
        <v>151</v>
      </c>
      <c r="AU171" s="257" t="s">
        <v>89</v>
      </c>
      <c r="AV171" s="14" t="s">
        <v>148</v>
      </c>
      <c r="AW171" s="14" t="s">
        <v>36</v>
      </c>
      <c r="AX171" s="14" t="s">
        <v>87</v>
      </c>
      <c r="AY171" s="257" t="s">
        <v>141</v>
      </c>
    </row>
    <row r="172" s="2" customFormat="1" ht="21.75" customHeight="1">
      <c r="A172" s="38"/>
      <c r="B172" s="39"/>
      <c r="C172" s="218" t="s">
        <v>8</v>
      </c>
      <c r="D172" s="218" t="s">
        <v>143</v>
      </c>
      <c r="E172" s="219" t="s">
        <v>211</v>
      </c>
      <c r="F172" s="220" t="s">
        <v>212</v>
      </c>
      <c r="G172" s="221" t="s">
        <v>201</v>
      </c>
      <c r="H172" s="222">
        <v>75.953999999999994</v>
      </c>
      <c r="I172" s="223"/>
      <c r="J172" s="224">
        <f>ROUND(I172*H172,2)</f>
        <v>0</v>
      </c>
      <c r="K172" s="220" t="s">
        <v>147</v>
      </c>
      <c r="L172" s="44"/>
      <c r="M172" s="225" t="s">
        <v>1</v>
      </c>
      <c r="N172" s="226" t="s">
        <v>44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148</v>
      </c>
      <c r="AT172" s="229" t="s">
        <v>143</v>
      </c>
      <c r="AU172" s="229" t="s">
        <v>89</v>
      </c>
      <c r="AY172" s="17" t="s">
        <v>141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87</v>
      </c>
      <c r="BK172" s="230">
        <f>ROUND(I172*H172,2)</f>
        <v>0</v>
      </c>
      <c r="BL172" s="17" t="s">
        <v>148</v>
      </c>
      <c r="BM172" s="229" t="s">
        <v>213</v>
      </c>
    </row>
    <row r="173" s="2" customFormat="1">
      <c r="A173" s="38"/>
      <c r="B173" s="39"/>
      <c r="C173" s="40"/>
      <c r="D173" s="231" t="s">
        <v>149</v>
      </c>
      <c r="E173" s="40"/>
      <c r="F173" s="232" t="s">
        <v>214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149</v>
      </c>
      <c r="AU173" s="17" t="s">
        <v>89</v>
      </c>
    </row>
    <row r="174" s="2" customFormat="1" ht="33" customHeight="1">
      <c r="A174" s="38"/>
      <c r="B174" s="39"/>
      <c r="C174" s="218" t="s">
        <v>215</v>
      </c>
      <c r="D174" s="218" t="s">
        <v>143</v>
      </c>
      <c r="E174" s="219" t="s">
        <v>216</v>
      </c>
      <c r="F174" s="220" t="s">
        <v>217</v>
      </c>
      <c r="G174" s="221" t="s">
        <v>166</v>
      </c>
      <c r="H174" s="222">
        <v>60</v>
      </c>
      <c r="I174" s="223"/>
      <c r="J174" s="224">
        <f>ROUND(I174*H174,2)</f>
        <v>0</v>
      </c>
      <c r="K174" s="220" t="s">
        <v>147</v>
      </c>
      <c r="L174" s="44"/>
      <c r="M174" s="225" t="s">
        <v>1</v>
      </c>
      <c r="N174" s="226" t="s">
        <v>44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148</v>
      </c>
      <c r="AT174" s="229" t="s">
        <v>143</v>
      </c>
      <c r="AU174" s="229" t="s">
        <v>89</v>
      </c>
      <c r="AY174" s="17" t="s">
        <v>141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87</v>
      </c>
      <c r="BK174" s="230">
        <f>ROUND(I174*H174,2)</f>
        <v>0</v>
      </c>
      <c r="BL174" s="17" t="s">
        <v>148</v>
      </c>
      <c r="BM174" s="229" t="s">
        <v>218</v>
      </c>
    </row>
    <row r="175" s="2" customFormat="1">
      <c r="A175" s="38"/>
      <c r="B175" s="39"/>
      <c r="C175" s="40"/>
      <c r="D175" s="231" t="s">
        <v>149</v>
      </c>
      <c r="E175" s="40"/>
      <c r="F175" s="232" t="s">
        <v>219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149</v>
      </c>
      <c r="AU175" s="17" t="s">
        <v>89</v>
      </c>
    </row>
    <row r="176" s="12" customFormat="1" ht="22.8" customHeight="1">
      <c r="A176" s="12"/>
      <c r="B176" s="202"/>
      <c r="C176" s="203"/>
      <c r="D176" s="204" t="s">
        <v>78</v>
      </c>
      <c r="E176" s="216" t="s">
        <v>220</v>
      </c>
      <c r="F176" s="216" t="s">
        <v>221</v>
      </c>
      <c r="G176" s="203"/>
      <c r="H176" s="203"/>
      <c r="I176" s="206"/>
      <c r="J176" s="217">
        <f>BK176</f>
        <v>0</v>
      </c>
      <c r="K176" s="203"/>
      <c r="L176" s="208"/>
      <c r="M176" s="209"/>
      <c r="N176" s="210"/>
      <c r="O176" s="210"/>
      <c r="P176" s="211">
        <f>SUM(P177:P188)</f>
        <v>0</v>
      </c>
      <c r="Q176" s="210"/>
      <c r="R176" s="211">
        <f>SUM(R177:R188)</f>
        <v>3.6594000000000002</v>
      </c>
      <c r="S176" s="210"/>
      <c r="T176" s="212">
        <f>SUM(T177:T188)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87</v>
      </c>
      <c r="AT176" s="214" t="s">
        <v>78</v>
      </c>
      <c r="AU176" s="214" t="s">
        <v>87</v>
      </c>
      <c r="AY176" s="213" t="s">
        <v>141</v>
      </c>
      <c r="BK176" s="215">
        <f>SUM(BK177:BK188)</f>
        <v>0</v>
      </c>
    </row>
    <row r="177" s="2" customFormat="1" ht="24.15" customHeight="1">
      <c r="A177" s="38"/>
      <c r="B177" s="39"/>
      <c r="C177" s="218" t="s">
        <v>186</v>
      </c>
      <c r="D177" s="218" t="s">
        <v>143</v>
      </c>
      <c r="E177" s="219" t="s">
        <v>222</v>
      </c>
      <c r="F177" s="220" t="s">
        <v>223</v>
      </c>
      <c r="G177" s="221" t="s">
        <v>224</v>
      </c>
      <c r="H177" s="222">
        <v>3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44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148</v>
      </c>
      <c r="AT177" s="229" t="s">
        <v>143</v>
      </c>
      <c r="AU177" s="229" t="s">
        <v>89</v>
      </c>
      <c r="AY177" s="17" t="s">
        <v>141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87</v>
      </c>
      <c r="BK177" s="230">
        <f>ROUND(I177*H177,2)</f>
        <v>0</v>
      </c>
      <c r="BL177" s="17" t="s">
        <v>148</v>
      </c>
      <c r="BM177" s="229" t="s">
        <v>225</v>
      </c>
    </row>
    <row r="178" s="2" customFormat="1">
      <c r="A178" s="38"/>
      <c r="B178" s="39"/>
      <c r="C178" s="40"/>
      <c r="D178" s="231" t="s">
        <v>149</v>
      </c>
      <c r="E178" s="40"/>
      <c r="F178" s="232" t="s">
        <v>223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149</v>
      </c>
      <c r="AU178" s="17" t="s">
        <v>89</v>
      </c>
    </row>
    <row r="179" s="13" customFormat="1">
      <c r="A179" s="13"/>
      <c r="B179" s="236"/>
      <c r="C179" s="237"/>
      <c r="D179" s="231" t="s">
        <v>151</v>
      </c>
      <c r="E179" s="238" t="s">
        <v>1</v>
      </c>
      <c r="F179" s="239" t="s">
        <v>226</v>
      </c>
      <c r="G179" s="237"/>
      <c r="H179" s="240">
        <v>3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151</v>
      </c>
      <c r="AU179" s="246" t="s">
        <v>89</v>
      </c>
      <c r="AV179" s="13" t="s">
        <v>89</v>
      </c>
      <c r="AW179" s="13" t="s">
        <v>36</v>
      </c>
      <c r="AX179" s="13" t="s">
        <v>79</v>
      </c>
      <c r="AY179" s="246" t="s">
        <v>141</v>
      </c>
    </row>
    <row r="180" s="14" customFormat="1">
      <c r="A180" s="14"/>
      <c r="B180" s="247"/>
      <c r="C180" s="248"/>
      <c r="D180" s="231" t="s">
        <v>151</v>
      </c>
      <c r="E180" s="249" t="s">
        <v>1</v>
      </c>
      <c r="F180" s="250" t="s">
        <v>153</v>
      </c>
      <c r="G180" s="248"/>
      <c r="H180" s="251">
        <v>3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7" t="s">
        <v>151</v>
      </c>
      <c r="AU180" s="257" t="s">
        <v>89</v>
      </c>
      <c r="AV180" s="14" t="s">
        <v>148</v>
      </c>
      <c r="AW180" s="14" t="s">
        <v>36</v>
      </c>
      <c r="AX180" s="14" t="s">
        <v>87</v>
      </c>
      <c r="AY180" s="257" t="s">
        <v>141</v>
      </c>
    </row>
    <row r="181" s="2" customFormat="1" ht="24.15" customHeight="1">
      <c r="A181" s="38"/>
      <c r="B181" s="39"/>
      <c r="C181" s="218" t="s">
        <v>227</v>
      </c>
      <c r="D181" s="218" t="s">
        <v>143</v>
      </c>
      <c r="E181" s="219" t="s">
        <v>228</v>
      </c>
      <c r="F181" s="220" t="s">
        <v>229</v>
      </c>
      <c r="G181" s="221" t="s">
        <v>224</v>
      </c>
      <c r="H181" s="222">
        <v>5</v>
      </c>
      <c r="I181" s="223"/>
      <c r="J181" s="224">
        <f>ROUND(I181*H181,2)</f>
        <v>0</v>
      </c>
      <c r="K181" s="220" t="s">
        <v>1</v>
      </c>
      <c r="L181" s="44"/>
      <c r="M181" s="225" t="s">
        <v>1</v>
      </c>
      <c r="N181" s="226" t="s">
        <v>44</v>
      </c>
      <c r="O181" s="91"/>
      <c r="P181" s="227">
        <f>O181*H181</f>
        <v>0</v>
      </c>
      <c r="Q181" s="227">
        <v>0.42080000000000001</v>
      </c>
      <c r="R181" s="227">
        <f>Q181*H181</f>
        <v>2.1040000000000001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148</v>
      </c>
      <c r="AT181" s="229" t="s">
        <v>143</v>
      </c>
      <c r="AU181" s="229" t="s">
        <v>89</v>
      </c>
      <c r="AY181" s="17" t="s">
        <v>141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87</v>
      </c>
      <c r="BK181" s="230">
        <f>ROUND(I181*H181,2)</f>
        <v>0</v>
      </c>
      <c r="BL181" s="17" t="s">
        <v>148</v>
      </c>
      <c r="BM181" s="229" t="s">
        <v>230</v>
      </c>
    </row>
    <row r="182" s="2" customFormat="1">
      <c r="A182" s="38"/>
      <c r="B182" s="39"/>
      <c r="C182" s="40"/>
      <c r="D182" s="231" t="s">
        <v>149</v>
      </c>
      <c r="E182" s="40"/>
      <c r="F182" s="232" t="s">
        <v>229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149</v>
      </c>
      <c r="AU182" s="17" t="s">
        <v>89</v>
      </c>
    </row>
    <row r="183" s="13" customFormat="1">
      <c r="A183" s="13"/>
      <c r="B183" s="236"/>
      <c r="C183" s="237"/>
      <c r="D183" s="231" t="s">
        <v>151</v>
      </c>
      <c r="E183" s="238" t="s">
        <v>1</v>
      </c>
      <c r="F183" s="239" t="s">
        <v>171</v>
      </c>
      <c r="G183" s="237"/>
      <c r="H183" s="240">
        <v>5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151</v>
      </c>
      <c r="AU183" s="246" t="s">
        <v>89</v>
      </c>
      <c r="AV183" s="13" t="s">
        <v>89</v>
      </c>
      <c r="AW183" s="13" t="s">
        <v>36</v>
      </c>
      <c r="AX183" s="13" t="s">
        <v>79</v>
      </c>
      <c r="AY183" s="246" t="s">
        <v>141</v>
      </c>
    </row>
    <row r="184" s="14" customFormat="1">
      <c r="A184" s="14"/>
      <c r="B184" s="247"/>
      <c r="C184" s="248"/>
      <c r="D184" s="231" t="s">
        <v>151</v>
      </c>
      <c r="E184" s="249" t="s">
        <v>1</v>
      </c>
      <c r="F184" s="250" t="s">
        <v>153</v>
      </c>
      <c r="G184" s="248"/>
      <c r="H184" s="251">
        <v>5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151</v>
      </c>
      <c r="AU184" s="257" t="s">
        <v>89</v>
      </c>
      <c r="AV184" s="14" t="s">
        <v>148</v>
      </c>
      <c r="AW184" s="14" t="s">
        <v>36</v>
      </c>
      <c r="AX184" s="14" t="s">
        <v>87</v>
      </c>
      <c r="AY184" s="257" t="s">
        <v>141</v>
      </c>
    </row>
    <row r="185" s="2" customFormat="1" ht="33" customHeight="1">
      <c r="A185" s="38"/>
      <c r="B185" s="39"/>
      <c r="C185" s="218" t="s">
        <v>190</v>
      </c>
      <c r="D185" s="218" t="s">
        <v>143</v>
      </c>
      <c r="E185" s="219" t="s">
        <v>231</v>
      </c>
      <c r="F185" s="220" t="s">
        <v>232</v>
      </c>
      <c r="G185" s="221" t="s">
        <v>224</v>
      </c>
      <c r="H185" s="222">
        <v>5</v>
      </c>
      <c r="I185" s="223"/>
      <c r="J185" s="224">
        <f>ROUND(I185*H185,2)</f>
        <v>0</v>
      </c>
      <c r="K185" s="220" t="s">
        <v>1</v>
      </c>
      <c r="L185" s="44"/>
      <c r="M185" s="225" t="s">
        <v>1</v>
      </c>
      <c r="N185" s="226" t="s">
        <v>44</v>
      </c>
      <c r="O185" s="91"/>
      <c r="P185" s="227">
        <f>O185*H185</f>
        <v>0</v>
      </c>
      <c r="Q185" s="227">
        <v>0.31108000000000002</v>
      </c>
      <c r="R185" s="227">
        <f>Q185*H185</f>
        <v>1.5554000000000001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148</v>
      </c>
      <c r="AT185" s="229" t="s">
        <v>143</v>
      </c>
      <c r="AU185" s="229" t="s">
        <v>89</v>
      </c>
      <c r="AY185" s="17" t="s">
        <v>141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87</v>
      </c>
      <c r="BK185" s="230">
        <f>ROUND(I185*H185,2)</f>
        <v>0</v>
      </c>
      <c r="BL185" s="17" t="s">
        <v>148</v>
      </c>
      <c r="BM185" s="229" t="s">
        <v>233</v>
      </c>
    </row>
    <row r="186" s="2" customFormat="1">
      <c r="A186" s="38"/>
      <c r="B186" s="39"/>
      <c r="C186" s="40"/>
      <c r="D186" s="231" t="s">
        <v>149</v>
      </c>
      <c r="E186" s="40"/>
      <c r="F186" s="232" t="s">
        <v>232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149</v>
      </c>
      <c r="AU186" s="17" t="s">
        <v>89</v>
      </c>
    </row>
    <row r="187" s="13" customFormat="1">
      <c r="A187" s="13"/>
      <c r="B187" s="236"/>
      <c r="C187" s="237"/>
      <c r="D187" s="231" t="s">
        <v>151</v>
      </c>
      <c r="E187" s="238" t="s">
        <v>1</v>
      </c>
      <c r="F187" s="239" t="s">
        <v>234</v>
      </c>
      <c r="G187" s="237"/>
      <c r="H187" s="240">
        <v>5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151</v>
      </c>
      <c r="AU187" s="246" t="s">
        <v>89</v>
      </c>
      <c r="AV187" s="13" t="s">
        <v>89</v>
      </c>
      <c r="AW187" s="13" t="s">
        <v>36</v>
      </c>
      <c r="AX187" s="13" t="s">
        <v>79</v>
      </c>
      <c r="AY187" s="246" t="s">
        <v>141</v>
      </c>
    </row>
    <row r="188" s="14" customFormat="1">
      <c r="A188" s="14"/>
      <c r="B188" s="247"/>
      <c r="C188" s="248"/>
      <c r="D188" s="231" t="s">
        <v>151</v>
      </c>
      <c r="E188" s="249" t="s">
        <v>1</v>
      </c>
      <c r="F188" s="250" t="s">
        <v>153</v>
      </c>
      <c r="G188" s="248"/>
      <c r="H188" s="251">
        <v>5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151</v>
      </c>
      <c r="AU188" s="257" t="s">
        <v>89</v>
      </c>
      <c r="AV188" s="14" t="s">
        <v>148</v>
      </c>
      <c r="AW188" s="14" t="s">
        <v>36</v>
      </c>
      <c r="AX188" s="14" t="s">
        <v>87</v>
      </c>
      <c r="AY188" s="257" t="s">
        <v>141</v>
      </c>
    </row>
    <row r="189" s="12" customFormat="1" ht="22.8" customHeight="1">
      <c r="A189" s="12"/>
      <c r="B189" s="202"/>
      <c r="C189" s="203"/>
      <c r="D189" s="204" t="s">
        <v>78</v>
      </c>
      <c r="E189" s="216" t="s">
        <v>235</v>
      </c>
      <c r="F189" s="216" t="s">
        <v>236</v>
      </c>
      <c r="G189" s="203"/>
      <c r="H189" s="203"/>
      <c r="I189" s="206"/>
      <c r="J189" s="217">
        <f>BK189</f>
        <v>0</v>
      </c>
      <c r="K189" s="203"/>
      <c r="L189" s="208"/>
      <c r="M189" s="209"/>
      <c r="N189" s="210"/>
      <c r="O189" s="210"/>
      <c r="P189" s="211">
        <f>SUM(P190:P220)</f>
        <v>0</v>
      </c>
      <c r="Q189" s="210"/>
      <c r="R189" s="211">
        <f>SUM(R190:R220)</f>
        <v>0</v>
      </c>
      <c r="S189" s="210"/>
      <c r="T189" s="212">
        <f>SUM(T190:T220)</f>
        <v>0.66500000000000004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3" t="s">
        <v>87</v>
      </c>
      <c r="AT189" s="214" t="s">
        <v>78</v>
      </c>
      <c r="AU189" s="214" t="s">
        <v>87</v>
      </c>
      <c r="AY189" s="213" t="s">
        <v>141</v>
      </c>
      <c r="BK189" s="215">
        <f>SUM(BK190:BK220)</f>
        <v>0</v>
      </c>
    </row>
    <row r="190" s="2" customFormat="1" ht="33" customHeight="1">
      <c r="A190" s="38"/>
      <c r="B190" s="39"/>
      <c r="C190" s="218" t="s">
        <v>237</v>
      </c>
      <c r="D190" s="218" t="s">
        <v>143</v>
      </c>
      <c r="E190" s="219" t="s">
        <v>238</v>
      </c>
      <c r="F190" s="220" t="s">
        <v>239</v>
      </c>
      <c r="G190" s="221" t="s">
        <v>240</v>
      </c>
      <c r="H190" s="222">
        <v>335.21199999999999</v>
      </c>
      <c r="I190" s="223"/>
      <c r="J190" s="224">
        <f>ROUND(I190*H190,2)</f>
        <v>0</v>
      </c>
      <c r="K190" s="220" t="s">
        <v>147</v>
      </c>
      <c r="L190" s="44"/>
      <c r="M190" s="225" t="s">
        <v>1</v>
      </c>
      <c r="N190" s="226" t="s">
        <v>44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148</v>
      </c>
      <c r="AT190" s="229" t="s">
        <v>143</v>
      </c>
      <c r="AU190" s="229" t="s">
        <v>89</v>
      </c>
      <c r="AY190" s="17" t="s">
        <v>141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87</v>
      </c>
      <c r="BK190" s="230">
        <f>ROUND(I190*H190,2)</f>
        <v>0</v>
      </c>
      <c r="BL190" s="17" t="s">
        <v>148</v>
      </c>
      <c r="BM190" s="229" t="s">
        <v>241</v>
      </c>
    </row>
    <row r="191" s="2" customFormat="1">
      <c r="A191" s="38"/>
      <c r="B191" s="39"/>
      <c r="C191" s="40"/>
      <c r="D191" s="231" t="s">
        <v>149</v>
      </c>
      <c r="E191" s="40"/>
      <c r="F191" s="232" t="s">
        <v>242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149</v>
      </c>
      <c r="AU191" s="17" t="s">
        <v>89</v>
      </c>
    </row>
    <row r="192" s="2" customFormat="1" ht="21.75" customHeight="1">
      <c r="A192" s="38"/>
      <c r="B192" s="39"/>
      <c r="C192" s="218" t="s">
        <v>197</v>
      </c>
      <c r="D192" s="218" t="s">
        <v>143</v>
      </c>
      <c r="E192" s="219" t="s">
        <v>243</v>
      </c>
      <c r="F192" s="220" t="s">
        <v>244</v>
      </c>
      <c r="G192" s="221" t="s">
        <v>240</v>
      </c>
      <c r="H192" s="222">
        <v>6369.0280000000002</v>
      </c>
      <c r="I192" s="223"/>
      <c r="J192" s="224">
        <f>ROUND(I192*H192,2)</f>
        <v>0</v>
      </c>
      <c r="K192" s="220" t="s">
        <v>147</v>
      </c>
      <c r="L192" s="44"/>
      <c r="M192" s="225" t="s">
        <v>1</v>
      </c>
      <c r="N192" s="226" t="s">
        <v>44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148</v>
      </c>
      <c r="AT192" s="229" t="s">
        <v>143</v>
      </c>
      <c r="AU192" s="229" t="s">
        <v>89</v>
      </c>
      <c r="AY192" s="17" t="s">
        <v>141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87</v>
      </c>
      <c r="BK192" s="230">
        <f>ROUND(I192*H192,2)</f>
        <v>0</v>
      </c>
      <c r="BL192" s="17" t="s">
        <v>148</v>
      </c>
      <c r="BM192" s="229" t="s">
        <v>245</v>
      </c>
    </row>
    <row r="193" s="2" customFormat="1">
      <c r="A193" s="38"/>
      <c r="B193" s="39"/>
      <c r="C193" s="40"/>
      <c r="D193" s="231" t="s">
        <v>149</v>
      </c>
      <c r="E193" s="40"/>
      <c r="F193" s="232" t="s">
        <v>246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149</v>
      </c>
      <c r="AU193" s="17" t="s">
        <v>89</v>
      </c>
    </row>
    <row r="194" s="15" customFormat="1">
      <c r="A194" s="15"/>
      <c r="B194" s="258"/>
      <c r="C194" s="259"/>
      <c r="D194" s="231" t="s">
        <v>151</v>
      </c>
      <c r="E194" s="260" t="s">
        <v>1</v>
      </c>
      <c r="F194" s="261" t="s">
        <v>247</v>
      </c>
      <c r="G194" s="259"/>
      <c r="H194" s="260" t="s">
        <v>1</v>
      </c>
      <c r="I194" s="262"/>
      <c r="J194" s="259"/>
      <c r="K194" s="259"/>
      <c r="L194" s="263"/>
      <c r="M194" s="264"/>
      <c r="N194" s="265"/>
      <c r="O194" s="265"/>
      <c r="P194" s="265"/>
      <c r="Q194" s="265"/>
      <c r="R194" s="265"/>
      <c r="S194" s="265"/>
      <c r="T194" s="266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7" t="s">
        <v>151</v>
      </c>
      <c r="AU194" s="267" t="s">
        <v>89</v>
      </c>
      <c r="AV194" s="15" t="s">
        <v>87</v>
      </c>
      <c r="AW194" s="15" t="s">
        <v>36</v>
      </c>
      <c r="AX194" s="15" t="s">
        <v>79</v>
      </c>
      <c r="AY194" s="267" t="s">
        <v>141</v>
      </c>
    </row>
    <row r="195" s="13" customFormat="1">
      <c r="A195" s="13"/>
      <c r="B195" s="236"/>
      <c r="C195" s="237"/>
      <c r="D195" s="231" t="s">
        <v>151</v>
      </c>
      <c r="E195" s="238" t="s">
        <v>1</v>
      </c>
      <c r="F195" s="239" t="s">
        <v>248</v>
      </c>
      <c r="G195" s="237"/>
      <c r="H195" s="240">
        <v>6369.0280000000002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6" t="s">
        <v>151</v>
      </c>
      <c r="AU195" s="246" t="s">
        <v>89</v>
      </c>
      <c r="AV195" s="13" t="s">
        <v>89</v>
      </c>
      <c r="AW195" s="13" t="s">
        <v>36</v>
      </c>
      <c r="AX195" s="13" t="s">
        <v>79</v>
      </c>
      <c r="AY195" s="246" t="s">
        <v>141</v>
      </c>
    </row>
    <row r="196" s="14" customFormat="1">
      <c r="A196" s="14"/>
      <c r="B196" s="247"/>
      <c r="C196" s="248"/>
      <c r="D196" s="231" t="s">
        <v>151</v>
      </c>
      <c r="E196" s="249" t="s">
        <v>1</v>
      </c>
      <c r="F196" s="250" t="s">
        <v>153</v>
      </c>
      <c r="G196" s="248"/>
      <c r="H196" s="251">
        <v>6369.0280000000002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7" t="s">
        <v>151</v>
      </c>
      <c r="AU196" s="257" t="s">
        <v>89</v>
      </c>
      <c r="AV196" s="14" t="s">
        <v>148</v>
      </c>
      <c r="AW196" s="14" t="s">
        <v>36</v>
      </c>
      <c r="AX196" s="14" t="s">
        <v>87</v>
      </c>
      <c r="AY196" s="257" t="s">
        <v>141</v>
      </c>
    </row>
    <row r="197" s="2" customFormat="1" ht="16.5" customHeight="1">
      <c r="A197" s="38"/>
      <c r="B197" s="39"/>
      <c r="C197" s="218" t="s">
        <v>249</v>
      </c>
      <c r="D197" s="218" t="s">
        <v>143</v>
      </c>
      <c r="E197" s="219" t="s">
        <v>250</v>
      </c>
      <c r="F197" s="220" t="s">
        <v>251</v>
      </c>
      <c r="G197" s="221" t="s">
        <v>240</v>
      </c>
      <c r="H197" s="222">
        <v>335.21199999999999</v>
      </c>
      <c r="I197" s="223"/>
      <c r="J197" s="224">
        <f>ROUND(I197*H197,2)</f>
        <v>0</v>
      </c>
      <c r="K197" s="220" t="s">
        <v>147</v>
      </c>
      <c r="L197" s="44"/>
      <c r="M197" s="225" t="s">
        <v>1</v>
      </c>
      <c r="N197" s="226" t="s">
        <v>44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148</v>
      </c>
      <c r="AT197" s="229" t="s">
        <v>143</v>
      </c>
      <c r="AU197" s="229" t="s">
        <v>89</v>
      </c>
      <c r="AY197" s="17" t="s">
        <v>141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87</v>
      </c>
      <c r="BK197" s="230">
        <f>ROUND(I197*H197,2)</f>
        <v>0</v>
      </c>
      <c r="BL197" s="17" t="s">
        <v>148</v>
      </c>
      <c r="BM197" s="229" t="s">
        <v>252</v>
      </c>
    </row>
    <row r="198" s="2" customFormat="1">
      <c r="A198" s="38"/>
      <c r="B198" s="39"/>
      <c r="C198" s="40"/>
      <c r="D198" s="231" t="s">
        <v>149</v>
      </c>
      <c r="E198" s="40"/>
      <c r="F198" s="232" t="s">
        <v>253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149</v>
      </c>
      <c r="AU198" s="17" t="s">
        <v>89</v>
      </c>
    </row>
    <row r="199" s="2" customFormat="1" ht="16.5" customHeight="1">
      <c r="A199" s="38"/>
      <c r="B199" s="39"/>
      <c r="C199" s="218" t="s">
        <v>202</v>
      </c>
      <c r="D199" s="218" t="s">
        <v>143</v>
      </c>
      <c r="E199" s="219" t="s">
        <v>254</v>
      </c>
      <c r="F199" s="220" t="s">
        <v>255</v>
      </c>
      <c r="G199" s="221" t="s">
        <v>240</v>
      </c>
      <c r="H199" s="222">
        <v>335.21199999999999</v>
      </c>
      <c r="I199" s="223"/>
      <c r="J199" s="224">
        <f>ROUND(I199*H199,2)</f>
        <v>0</v>
      </c>
      <c r="K199" s="220" t="s">
        <v>147</v>
      </c>
      <c r="L199" s="44"/>
      <c r="M199" s="225" t="s">
        <v>1</v>
      </c>
      <c r="N199" s="226" t="s">
        <v>44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148</v>
      </c>
      <c r="AT199" s="229" t="s">
        <v>143</v>
      </c>
      <c r="AU199" s="229" t="s">
        <v>89</v>
      </c>
      <c r="AY199" s="17" t="s">
        <v>141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87</v>
      </c>
      <c r="BK199" s="230">
        <f>ROUND(I199*H199,2)</f>
        <v>0</v>
      </c>
      <c r="BL199" s="17" t="s">
        <v>148</v>
      </c>
      <c r="BM199" s="229" t="s">
        <v>256</v>
      </c>
    </row>
    <row r="200" s="2" customFormat="1">
      <c r="A200" s="38"/>
      <c r="B200" s="39"/>
      <c r="C200" s="40"/>
      <c r="D200" s="231" t="s">
        <v>149</v>
      </c>
      <c r="E200" s="40"/>
      <c r="F200" s="232" t="s">
        <v>257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149</v>
      </c>
      <c r="AU200" s="17" t="s">
        <v>89</v>
      </c>
    </row>
    <row r="201" s="2" customFormat="1" ht="37.8" customHeight="1">
      <c r="A201" s="38"/>
      <c r="B201" s="39"/>
      <c r="C201" s="218" t="s">
        <v>7</v>
      </c>
      <c r="D201" s="218" t="s">
        <v>143</v>
      </c>
      <c r="E201" s="219" t="s">
        <v>258</v>
      </c>
      <c r="F201" s="220" t="s">
        <v>259</v>
      </c>
      <c r="G201" s="221" t="s">
        <v>240</v>
      </c>
      <c r="H201" s="222">
        <v>82.846999999999994</v>
      </c>
      <c r="I201" s="223"/>
      <c r="J201" s="224">
        <f>ROUND(I201*H201,2)</f>
        <v>0</v>
      </c>
      <c r="K201" s="220" t="s">
        <v>147</v>
      </c>
      <c r="L201" s="44"/>
      <c r="M201" s="225" t="s">
        <v>1</v>
      </c>
      <c r="N201" s="226" t="s">
        <v>44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148</v>
      </c>
      <c r="AT201" s="229" t="s">
        <v>143</v>
      </c>
      <c r="AU201" s="229" t="s">
        <v>89</v>
      </c>
      <c r="AY201" s="17" t="s">
        <v>141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87</v>
      </c>
      <c r="BK201" s="230">
        <f>ROUND(I201*H201,2)</f>
        <v>0</v>
      </c>
      <c r="BL201" s="17" t="s">
        <v>148</v>
      </c>
      <c r="BM201" s="229" t="s">
        <v>260</v>
      </c>
    </row>
    <row r="202" s="2" customFormat="1">
      <c r="A202" s="38"/>
      <c r="B202" s="39"/>
      <c r="C202" s="40"/>
      <c r="D202" s="231" t="s">
        <v>149</v>
      </c>
      <c r="E202" s="40"/>
      <c r="F202" s="232" t="s">
        <v>261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149</v>
      </c>
      <c r="AU202" s="17" t="s">
        <v>89</v>
      </c>
    </row>
    <row r="203" s="13" customFormat="1">
      <c r="A203" s="13"/>
      <c r="B203" s="236"/>
      <c r="C203" s="237"/>
      <c r="D203" s="231" t="s">
        <v>151</v>
      </c>
      <c r="E203" s="238" t="s">
        <v>1</v>
      </c>
      <c r="F203" s="239" t="s">
        <v>262</v>
      </c>
      <c r="G203" s="237"/>
      <c r="H203" s="240">
        <v>25.420000000000002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6" t="s">
        <v>151</v>
      </c>
      <c r="AU203" s="246" t="s">
        <v>89</v>
      </c>
      <c r="AV203" s="13" t="s">
        <v>89</v>
      </c>
      <c r="AW203" s="13" t="s">
        <v>36</v>
      </c>
      <c r="AX203" s="13" t="s">
        <v>79</v>
      </c>
      <c r="AY203" s="246" t="s">
        <v>141</v>
      </c>
    </row>
    <row r="204" s="13" customFormat="1">
      <c r="A204" s="13"/>
      <c r="B204" s="236"/>
      <c r="C204" s="237"/>
      <c r="D204" s="231" t="s">
        <v>151</v>
      </c>
      <c r="E204" s="238" t="s">
        <v>1</v>
      </c>
      <c r="F204" s="239" t="s">
        <v>263</v>
      </c>
      <c r="G204" s="237"/>
      <c r="H204" s="240">
        <v>57.427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151</v>
      </c>
      <c r="AU204" s="246" t="s">
        <v>89</v>
      </c>
      <c r="AV204" s="13" t="s">
        <v>89</v>
      </c>
      <c r="AW204" s="13" t="s">
        <v>36</v>
      </c>
      <c r="AX204" s="13" t="s">
        <v>79</v>
      </c>
      <c r="AY204" s="246" t="s">
        <v>141</v>
      </c>
    </row>
    <row r="205" s="14" customFormat="1">
      <c r="A205" s="14"/>
      <c r="B205" s="247"/>
      <c r="C205" s="248"/>
      <c r="D205" s="231" t="s">
        <v>151</v>
      </c>
      <c r="E205" s="249" t="s">
        <v>1</v>
      </c>
      <c r="F205" s="250" t="s">
        <v>153</v>
      </c>
      <c r="G205" s="248"/>
      <c r="H205" s="251">
        <v>82.846999999999994</v>
      </c>
      <c r="I205" s="252"/>
      <c r="J205" s="248"/>
      <c r="K205" s="248"/>
      <c r="L205" s="253"/>
      <c r="M205" s="254"/>
      <c r="N205" s="255"/>
      <c r="O205" s="255"/>
      <c r="P205" s="255"/>
      <c r="Q205" s="255"/>
      <c r="R205" s="255"/>
      <c r="S205" s="255"/>
      <c r="T205" s="25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7" t="s">
        <v>151</v>
      </c>
      <c r="AU205" s="257" t="s">
        <v>89</v>
      </c>
      <c r="AV205" s="14" t="s">
        <v>148</v>
      </c>
      <c r="AW205" s="14" t="s">
        <v>36</v>
      </c>
      <c r="AX205" s="14" t="s">
        <v>87</v>
      </c>
      <c r="AY205" s="257" t="s">
        <v>141</v>
      </c>
    </row>
    <row r="206" s="2" customFormat="1" ht="44.25" customHeight="1">
      <c r="A206" s="38"/>
      <c r="B206" s="39"/>
      <c r="C206" s="218" t="s">
        <v>208</v>
      </c>
      <c r="D206" s="218" t="s">
        <v>143</v>
      </c>
      <c r="E206" s="219" t="s">
        <v>264</v>
      </c>
      <c r="F206" s="220" t="s">
        <v>265</v>
      </c>
      <c r="G206" s="221" t="s">
        <v>240</v>
      </c>
      <c r="H206" s="222">
        <v>141.29400000000001</v>
      </c>
      <c r="I206" s="223"/>
      <c r="J206" s="224">
        <f>ROUND(I206*H206,2)</f>
        <v>0</v>
      </c>
      <c r="K206" s="220" t="s">
        <v>147</v>
      </c>
      <c r="L206" s="44"/>
      <c r="M206" s="225" t="s">
        <v>1</v>
      </c>
      <c r="N206" s="226" t="s">
        <v>44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148</v>
      </c>
      <c r="AT206" s="229" t="s">
        <v>143</v>
      </c>
      <c r="AU206" s="229" t="s">
        <v>89</v>
      </c>
      <c r="AY206" s="17" t="s">
        <v>141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87</v>
      </c>
      <c r="BK206" s="230">
        <f>ROUND(I206*H206,2)</f>
        <v>0</v>
      </c>
      <c r="BL206" s="17" t="s">
        <v>148</v>
      </c>
      <c r="BM206" s="229" t="s">
        <v>266</v>
      </c>
    </row>
    <row r="207" s="2" customFormat="1">
      <c r="A207" s="38"/>
      <c r="B207" s="39"/>
      <c r="C207" s="40"/>
      <c r="D207" s="231" t="s">
        <v>149</v>
      </c>
      <c r="E207" s="40"/>
      <c r="F207" s="232" t="s">
        <v>265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149</v>
      </c>
      <c r="AU207" s="17" t="s">
        <v>89</v>
      </c>
    </row>
    <row r="208" s="13" customFormat="1">
      <c r="A208" s="13"/>
      <c r="B208" s="236"/>
      <c r="C208" s="237"/>
      <c r="D208" s="231" t="s">
        <v>151</v>
      </c>
      <c r="E208" s="238" t="s">
        <v>1</v>
      </c>
      <c r="F208" s="239" t="s">
        <v>267</v>
      </c>
      <c r="G208" s="237"/>
      <c r="H208" s="240">
        <v>132.26499999999999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151</v>
      </c>
      <c r="AU208" s="246" t="s">
        <v>89</v>
      </c>
      <c r="AV208" s="13" t="s">
        <v>89</v>
      </c>
      <c r="AW208" s="13" t="s">
        <v>36</v>
      </c>
      <c r="AX208" s="13" t="s">
        <v>79</v>
      </c>
      <c r="AY208" s="246" t="s">
        <v>141</v>
      </c>
    </row>
    <row r="209" s="13" customFormat="1">
      <c r="A209" s="13"/>
      <c r="B209" s="236"/>
      <c r="C209" s="237"/>
      <c r="D209" s="231" t="s">
        <v>151</v>
      </c>
      <c r="E209" s="238" t="s">
        <v>1</v>
      </c>
      <c r="F209" s="239" t="s">
        <v>268</v>
      </c>
      <c r="G209" s="237"/>
      <c r="H209" s="240">
        <v>9.0289999999999999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151</v>
      </c>
      <c r="AU209" s="246" t="s">
        <v>89</v>
      </c>
      <c r="AV209" s="13" t="s">
        <v>89</v>
      </c>
      <c r="AW209" s="13" t="s">
        <v>36</v>
      </c>
      <c r="AX209" s="13" t="s">
        <v>79</v>
      </c>
      <c r="AY209" s="246" t="s">
        <v>141</v>
      </c>
    </row>
    <row r="210" s="14" customFormat="1">
      <c r="A210" s="14"/>
      <c r="B210" s="247"/>
      <c r="C210" s="248"/>
      <c r="D210" s="231" t="s">
        <v>151</v>
      </c>
      <c r="E210" s="249" t="s">
        <v>1</v>
      </c>
      <c r="F210" s="250" t="s">
        <v>153</v>
      </c>
      <c r="G210" s="248"/>
      <c r="H210" s="251">
        <v>141.29400000000001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7" t="s">
        <v>151</v>
      </c>
      <c r="AU210" s="257" t="s">
        <v>89</v>
      </c>
      <c r="AV210" s="14" t="s">
        <v>148</v>
      </c>
      <c r="AW210" s="14" t="s">
        <v>36</v>
      </c>
      <c r="AX210" s="14" t="s">
        <v>87</v>
      </c>
      <c r="AY210" s="257" t="s">
        <v>141</v>
      </c>
    </row>
    <row r="211" s="2" customFormat="1" ht="44.25" customHeight="1">
      <c r="A211" s="38"/>
      <c r="B211" s="39"/>
      <c r="C211" s="218" t="s">
        <v>269</v>
      </c>
      <c r="D211" s="218" t="s">
        <v>143</v>
      </c>
      <c r="E211" s="219" t="s">
        <v>270</v>
      </c>
      <c r="F211" s="220" t="s">
        <v>271</v>
      </c>
      <c r="G211" s="221" t="s">
        <v>240</v>
      </c>
      <c r="H211" s="222">
        <v>104.69799999999999</v>
      </c>
      <c r="I211" s="223"/>
      <c r="J211" s="224">
        <f>ROUND(I211*H211,2)</f>
        <v>0</v>
      </c>
      <c r="K211" s="220" t="s">
        <v>147</v>
      </c>
      <c r="L211" s="44"/>
      <c r="M211" s="225" t="s">
        <v>1</v>
      </c>
      <c r="N211" s="226" t="s">
        <v>44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148</v>
      </c>
      <c r="AT211" s="229" t="s">
        <v>143</v>
      </c>
      <c r="AU211" s="229" t="s">
        <v>89</v>
      </c>
      <c r="AY211" s="17" t="s">
        <v>141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87</v>
      </c>
      <c r="BK211" s="230">
        <f>ROUND(I211*H211,2)</f>
        <v>0</v>
      </c>
      <c r="BL211" s="17" t="s">
        <v>148</v>
      </c>
      <c r="BM211" s="229" t="s">
        <v>272</v>
      </c>
    </row>
    <row r="212" s="2" customFormat="1">
      <c r="A212" s="38"/>
      <c r="B212" s="39"/>
      <c r="C212" s="40"/>
      <c r="D212" s="231" t="s">
        <v>149</v>
      </c>
      <c r="E212" s="40"/>
      <c r="F212" s="232" t="s">
        <v>271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149</v>
      </c>
      <c r="AU212" s="17" t="s">
        <v>89</v>
      </c>
    </row>
    <row r="213" s="2" customFormat="1" ht="24.15" customHeight="1">
      <c r="A213" s="38"/>
      <c r="B213" s="39"/>
      <c r="C213" s="218" t="s">
        <v>213</v>
      </c>
      <c r="D213" s="218" t="s">
        <v>143</v>
      </c>
      <c r="E213" s="219" t="s">
        <v>273</v>
      </c>
      <c r="F213" s="220" t="s">
        <v>274</v>
      </c>
      <c r="G213" s="221" t="s">
        <v>146</v>
      </c>
      <c r="H213" s="222">
        <v>19</v>
      </c>
      <c r="I213" s="223"/>
      <c r="J213" s="224">
        <f>ROUND(I213*H213,2)</f>
        <v>0</v>
      </c>
      <c r="K213" s="220" t="s">
        <v>147</v>
      </c>
      <c r="L213" s="44"/>
      <c r="M213" s="225" t="s">
        <v>1</v>
      </c>
      <c r="N213" s="226" t="s">
        <v>44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0.035000000000000003</v>
      </c>
      <c r="T213" s="228">
        <f>S213*H213</f>
        <v>0.66500000000000004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148</v>
      </c>
      <c r="AT213" s="229" t="s">
        <v>143</v>
      </c>
      <c r="AU213" s="229" t="s">
        <v>89</v>
      </c>
      <c r="AY213" s="17" t="s">
        <v>141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87</v>
      </c>
      <c r="BK213" s="230">
        <f>ROUND(I213*H213,2)</f>
        <v>0</v>
      </c>
      <c r="BL213" s="17" t="s">
        <v>148</v>
      </c>
      <c r="BM213" s="229" t="s">
        <v>275</v>
      </c>
    </row>
    <row r="214" s="2" customFormat="1">
      <c r="A214" s="38"/>
      <c r="B214" s="39"/>
      <c r="C214" s="40"/>
      <c r="D214" s="231" t="s">
        <v>149</v>
      </c>
      <c r="E214" s="40"/>
      <c r="F214" s="232" t="s">
        <v>276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149</v>
      </c>
      <c r="AU214" s="17" t="s">
        <v>89</v>
      </c>
    </row>
    <row r="215" s="13" customFormat="1">
      <c r="A215" s="13"/>
      <c r="B215" s="236"/>
      <c r="C215" s="237"/>
      <c r="D215" s="231" t="s">
        <v>151</v>
      </c>
      <c r="E215" s="238" t="s">
        <v>1</v>
      </c>
      <c r="F215" s="239" t="s">
        <v>277</v>
      </c>
      <c r="G215" s="237"/>
      <c r="H215" s="240">
        <v>19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151</v>
      </c>
      <c r="AU215" s="246" t="s">
        <v>89</v>
      </c>
      <c r="AV215" s="13" t="s">
        <v>89</v>
      </c>
      <c r="AW215" s="13" t="s">
        <v>36</v>
      </c>
      <c r="AX215" s="13" t="s">
        <v>79</v>
      </c>
      <c r="AY215" s="246" t="s">
        <v>141</v>
      </c>
    </row>
    <row r="216" s="14" customFormat="1">
      <c r="A216" s="14"/>
      <c r="B216" s="247"/>
      <c r="C216" s="248"/>
      <c r="D216" s="231" t="s">
        <v>151</v>
      </c>
      <c r="E216" s="249" t="s">
        <v>1</v>
      </c>
      <c r="F216" s="250" t="s">
        <v>153</v>
      </c>
      <c r="G216" s="248"/>
      <c r="H216" s="251">
        <v>19</v>
      </c>
      <c r="I216" s="252"/>
      <c r="J216" s="248"/>
      <c r="K216" s="248"/>
      <c r="L216" s="253"/>
      <c r="M216" s="254"/>
      <c r="N216" s="255"/>
      <c r="O216" s="255"/>
      <c r="P216" s="255"/>
      <c r="Q216" s="255"/>
      <c r="R216" s="255"/>
      <c r="S216" s="255"/>
      <c r="T216" s="25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7" t="s">
        <v>151</v>
      </c>
      <c r="AU216" s="257" t="s">
        <v>89</v>
      </c>
      <c r="AV216" s="14" t="s">
        <v>148</v>
      </c>
      <c r="AW216" s="14" t="s">
        <v>36</v>
      </c>
      <c r="AX216" s="14" t="s">
        <v>87</v>
      </c>
      <c r="AY216" s="257" t="s">
        <v>141</v>
      </c>
    </row>
    <row r="217" s="2" customFormat="1" ht="33" customHeight="1">
      <c r="A217" s="38"/>
      <c r="B217" s="39"/>
      <c r="C217" s="218" t="s">
        <v>278</v>
      </c>
      <c r="D217" s="218" t="s">
        <v>143</v>
      </c>
      <c r="E217" s="219" t="s">
        <v>279</v>
      </c>
      <c r="F217" s="220" t="s">
        <v>280</v>
      </c>
      <c r="G217" s="221" t="s">
        <v>240</v>
      </c>
      <c r="H217" s="222">
        <v>5.7089999999999996</v>
      </c>
      <c r="I217" s="223"/>
      <c r="J217" s="224">
        <f>ROUND(I217*H217,2)</f>
        <v>0</v>
      </c>
      <c r="K217" s="220" t="s">
        <v>147</v>
      </c>
      <c r="L217" s="44"/>
      <c r="M217" s="225" t="s">
        <v>1</v>
      </c>
      <c r="N217" s="226" t="s">
        <v>44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148</v>
      </c>
      <c r="AT217" s="229" t="s">
        <v>143</v>
      </c>
      <c r="AU217" s="229" t="s">
        <v>89</v>
      </c>
      <c r="AY217" s="17" t="s">
        <v>141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87</v>
      </c>
      <c r="BK217" s="230">
        <f>ROUND(I217*H217,2)</f>
        <v>0</v>
      </c>
      <c r="BL217" s="17" t="s">
        <v>148</v>
      </c>
      <c r="BM217" s="229" t="s">
        <v>281</v>
      </c>
    </row>
    <row r="218" s="2" customFormat="1">
      <c r="A218" s="38"/>
      <c r="B218" s="39"/>
      <c r="C218" s="40"/>
      <c r="D218" s="231" t="s">
        <v>149</v>
      </c>
      <c r="E218" s="40"/>
      <c r="F218" s="232" t="s">
        <v>282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149</v>
      </c>
      <c r="AU218" s="17" t="s">
        <v>89</v>
      </c>
    </row>
    <row r="219" s="13" customFormat="1">
      <c r="A219" s="13"/>
      <c r="B219" s="236"/>
      <c r="C219" s="237"/>
      <c r="D219" s="231" t="s">
        <v>151</v>
      </c>
      <c r="E219" s="238" t="s">
        <v>1</v>
      </c>
      <c r="F219" s="239" t="s">
        <v>283</v>
      </c>
      <c r="G219" s="237"/>
      <c r="H219" s="240">
        <v>5.7089999999999996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151</v>
      </c>
      <c r="AU219" s="246" t="s">
        <v>89</v>
      </c>
      <c r="AV219" s="13" t="s">
        <v>89</v>
      </c>
      <c r="AW219" s="13" t="s">
        <v>36</v>
      </c>
      <c r="AX219" s="13" t="s">
        <v>79</v>
      </c>
      <c r="AY219" s="246" t="s">
        <v>141</v>
      </c>
    </row>
    <row r="220" s="14" customFormat="1">
      <c r="A220" s="14"/>
      <c r="B220" s="247"/>
      <c r="C220" s="248"/>
      <c r="D220" s="231" t="s">
        <v>151</v>
      </c>
      <c r="E220" s="249" t="s">
        <v>1</v>
      </c>
      <c r="F220" s="250" t="s">
        <v>153</v>
      </c>
      <c r="G220" s="248"/>
      <c r="H220" s="251">
        <v>5.7089999999999996</v>
      </c>
      <c r="I220" s="252"/>
      <c r="J220" s="248"/>
      <c r="K220" s="248"/>
      <c r="L220" s="253"/>
      <c r="M220" s="268"/>
      <c r="N220" s="269"/>
      <c r="O220" s="269"/>
      <c r="P220" s="269"/>
      <c r="Q220" s="269"/>
      <c r="R220" s="269"/>
      <c r="S220" s="269"/>
      <c r="T220" s="27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7" t="s">
        <v>151</v>
      </c>
      <c r="AU220" s="257" t="s">
        <v>89</v>
      </c>
      <c r="AV220" s="14" t="s">
        <v>148</v>
      </c>
      <c r="AW220" s="14" t="s">
        <v>36</v>
      </c>
      <c r="AX220" s="14" t="s">
        <v>87</v>
      </c>
      <c r="AY220" s="257" t="s">
        <v>141</v>
      </c>
    </row>
    <row r="221" s="2" customFormat="1" ht="6.96" customHeight="1">
      <c r="A221" s="38"/>
      <c r="B221" s="66"/>
      <c r="C221" s="67"/>
      <c r="D221" s="67"/>
      <c r="E221" s="67"/>
      <c r="F221" s="67"/>
      <c r="G221" s="67"/>
      <c r="H221" s="67"/>
      <c r="I221" s="67"/>
      <c r="J221" s="67"/>
      <c r="K221" s="67"/>
      <c r="L221" s="44"/>
      <c r="M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</row>
  </sheetData>
  <sheetProtection sheet="1" autoFilter="0" formatColumns="0" formatRows="0" objects="1" scenarios="1" spinCount="100000" saltValue="JZMCVzXSVAbfTiv7jnlXOo7BoOTP7V4QZ4WOoRkzNmzmS6uo0mDd5vpQmokQND8ulGyg8aZHnqSMlbWi90SPWg==" hashValue="DiJbS/u80yKifq2ZYL3H+HmsV5HQ9PQKPsQjG7729gmzMR4cTz992T5zPw+C0MTwkDmeP6d+H3bvZz8pZrHhcA==" algorithmName="SHA-512" password="C7A2"/>
  <autoFilter ref="C119:K22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114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Komunikace Sadová, Svatoplukova, Lomená - projektová dokumentace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284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28</v>
      </c>
      <c r="J24" s="143" t="s">
        <v>35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ROUND((SUM(BE121:BE209)),  2)</f>
        <v>0</v>
      </c>
      <c r="G33" s="38"/>
      <c r="H33" s="38"/>
      <c r="I33" s="155">
        <v>0.20999999999999999</v>
      </c>
      <c r="J33" s="154">
        <f>ROUND(((SUM(BE121:BE209))*I33),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ROUND((SUM(BF121:BF209)),  2)</f>
        <v>0</v>
      </c>
      <c r="G34" s="38"/>
      <c r="H34" s="38"/>
      <c r="I34" s="155">
        <v>0.12</v>
      </c>
      <c r="J34" s="154">
        <f>ROUND(((SUM(BF121:BF209))*I34),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ROUND((SUM(BG121:BG209)),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ROUND((SUM(BH121:BH209)),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ROUND((SUM(BI121:BI209)),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Komunikace Sadová, Svatoplukova, Lomená - projektová dokumentace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102 - Vozovka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Šternberk</v>
      </c>
      <c r="G89" s="40"/>
      <c r="H89" s="40"/>
      <c r="I89" s="32" t="s">
        <v>22</v>
      </c>
      <c r="J89" s="79" t="str">
        <f>IF(J12="","",J12)</f>
        <v>30. 7. 2024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Město Šternberk,Hor.náměstí 78/16,785 01 Šternberk</v>
      </c>
      <c r="G91" s="40"/>
      <c r="H91" s="40"/>
      <c r="I91" s="32" t="s">
        <v>32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TERRA-POZEMKOVÉ ÚPRAVY,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118</v>
      </c>
      <c r="D94" s="176"/>
      <c r="E94" s="176"/>
      <c r="F94" s="176"/>
      <c r="G94" s="176"/>
      <c r="H94" s="176"/>
      <c r="I94" s="176"/>
      <c r="J94" s="177" t="s">
        <v>119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120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79"/>
      <c r="C97" s="180"/>
      <c r="D97" s="181" t="s">
        <v>122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123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285</v>
      </c>
      <c r="E99" s="188"/>
      <c r="F99" s="188"/>
      <c r="G99" s="188"/>
      <c r="H99" s="188"/>
      <c r="I99" s="188"/>
      <c r="J99" s="189">
        <f>J142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125</v>
      </c>
      <c r="E100" s="188"/>
      <c r="F100" s="188"/>
      <c r="G100" s="188"/>
      <c r="H100" s="188"/>
      <c r="I100" s="188"/>
      <c r="J100" s="189">
        <f>J170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286</v>
      </c>
      <c r="E101" s="188"/>
      <c r="F101" s="188"/>
      <c r="G101" s="188"/>
      <c r="H101" s="188"/>
      <c r="I101" s="188"/>
      <c r="J101" s="189">
        <f>J207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Komunikace Sadová, Svatoplukova, Lomená - projektová dokumentace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115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102 - Vozovka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Šternberk</v>
      </c>
      <c r="G115" s="40"/>
      <c r="H115" s="40"/>
      <c r="I115" s="32" t="s">
        <v>22</v>
      </c>
      <c r="J115" s="79" t="str">
        <f>IF(J12="","",J12)</f>
        <v>30. 7. 2024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24</v>
      </c>
      <c r="D117" s="40"/>
      <c r="E117" s="40"/>
      <c r="F117" s="27" t="str">
        <f>E15</f>
        <v>Město Šternberk,Hor.náměstí 78/16,785 01 Šternberk</v>
      </c>
      <c r="G117" s="40"/>
      <c r="H117" s="40"/>
      <c r="I117" s="32" t="s">
        <v>32</v>
      </c>
      <c r="J117" s="36" t="str">
        <f>E21</f>
        <v>TERRA-POZEMKOVÉ ÚPRAVY,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40.0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37</v>
      </c>
      <c r="J118" s="36" t="str">
        <f>E24</f>
        <v>TERRA-POZEMKOVÉ ÚPRAVY,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127</v>
      </c>
      <c r="D120" s="194" t="s">
        <v>64</v>
      </c>
      <c r="E120" s="194" t="s">
        <v>60</v>
      </c>
      <c r="F120" s="194" t="s">
        <v>61</v>
      </c>
      <c r="G120" s="194" t="s">
        <v>128</v>
      </c>
      <c r="H120" s="194" t="s">
        <v>129</v>
      </c>
      <c r="I120" s="194" t="s">
        <v>130</v>
      </c>
      <c r="J120" s="194" t="s">
        <v>119</v>
      </c>
      <c r="K120" s="195" t="s">
        <v>131</v>
      </c>
      <c r="L120" s="196"/>
      <c r="M120" s="100" t="s">
        <v>1</v>
      </c>
      <c r="N120" s="101" t="s">
        <v>43</v>
      </c>
      <c r="O120" s="101" t="s">
        <v>132</v>
      </c>
      <c r="P120" s="101" t="s">
        <v>133</v>
      </c>
      <c r="Q120" s="101" t="s">
        <v>134</v>
      </c>
      <c r="R120" s="101" t="s">
        <v>135</v>
      </c>
      <c r="S120" s="101" t="s">
        <v>136</v>
      </c>
      <c r="T120" s="102" t="s">
        <v>137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138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190.72225555232001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78</v>
      </c>
      <c r="AU121" s="17" t="s">
        <v>121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78</v>
      </c>
      <c r="E122" s="205" t="s">
        <v>139</v>
      </c>
      <c r="F122" s="205" t="s">
        <v>140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P123+P142+P170+P207</f>
        <v>0</v>
      </c>
      <c r="Q122" s="210"/>
      <c r="R122" s="211">
        <f>R123+R142+R170+R207</f>
        <v>190.72225555232001</v>
      </c>
      <c r="S122" s="210"/>
      <c r="T122" s="212">
        <f>T123+T142+T170+T207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87</v>
      </c>
      <c r="AT122" s="214" t="s">
        <v>78</v>
      </c>
      <c r="AU122" s="214" t="s">
        <v>79</v>
      </c>
      <c r="AY122" s="213" t="s">
        <v>141</v>
      </c>
      <c r="BK122" s="215">
        <f>BK123+BK142+BK170+BK207</f>
        <v>0</v>
      </c>
    </row>
    <row r="123" s="12" customFormat="1" ht="22.8" customHeight="1">
      <c r="A123" s="12"/>
      <c r="B123" s="202"/>
      <c r="C123" s="203"/>
      <c r="D123" s="204" t="s">
        <v>78</v>
      </c>
      <c r="E123" s="216" t="s">
        <v>84</v>
      </c>
      <c r="F123" s="216" t="s">
        <v>142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SUM(P124:P141)</f>
        <v>0</v>
      </c>
      <c r="Q123" s="210"/>
      <c r="R123" s="211">
        <f>SUM(R124:R141)</f>
        <v>0</v>
      </c>
      <c r="S123" s="210"/>
      <c r="T123" s="212">
        <f>SUM(T124:T141)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87</v>
      </c>
      <c r="AT123" s="214" t="s">
        <v>78</v>
      </c>
      <c r="AU123" s="214" t="s">
        <v>87</v>
      </c>
      <c r="AY123" s="213" t="s">
        <v>141</v>
      </c>
      <c r="BK123" s="215">
        <f>SUM(BK124:BK141)</f>
        <v>0</v>
      </c>
    </row>
    <row r="124" s="2" customFormat="1" ht="33" customHeight="1">
      <c r="A124" s="38"/>
      <c r="B124" s="39"/>
      <c r="C124" s="218" t="s">
        <v>87</v>
      </c>
      <c r="D124" s="218" t="s">
        <v>143</v>
      </c>
      <c r="E124" s="219" t="s">
        <v>287</v>
      </c>
      <c r="F124" s="220" t="s">
        <v>288</v>
      </c>
      <c r="G124" s="221" t="s">
        <v>201</v>
      </c>
      <c r="H124" s="222">
        <v>4.3520000000000003</v>
      </c>
      <c r="I124" s="223"/>
      <c r="J124" s="224">
        <f>ROUND(I124*H124,2)</f>
        <v>0</v>
      </c>
      <c r="K124" s="220" t="s">
        <v>147</v>
      </c>
      <c r="L124" s="44"/>
      <c r="M124" s="225" t="s">
        <v>1</v>
      </c>
      <c r="N124" s="226" t="s">
        <v>44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148</v>
      </c>
      <c r="AT124" s="229" t="s">
        <v>143</v>
      </c>
      <c r="AU124" s="229" t="s">
        <v>89</v>
      </c>
      <c r="AY124" s="17" t="s">
        <v>141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87</v>
      </c>
      <c r="BK124" s="230">
        <f>ROUND(I124*H124,2)</f>
        <v>0</v>
      </c>
      <c r="BL124" s="17" t="s">
        <v>148</v>
      </c>
      <c r="BM124" s="229" t="s">
        <v>89</v>
      </c>
    </row>
    <row r="125" s="2" customFormat="1">
      <c r="A125" s="38"/>
      <c r="B125" s="39"/>
      <c r="C125" s="40"/>
      <c r="D125" s="231" t="s">
        <v>149</v>
      </c>
      <c r="E125" s="40"/>
      <c r="F125" s="232" t="s">
        <v>289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149</v>
      </c>
      <c r="AU125" s="17" t="s">
        <v>89</v>
      </c>
    </row>
    <row r="126" s="13" customFormat="1">
      <c r="A126" s="13"/>
      <c r="B126" s="236"/>
      <c r="C126" s="237"/>
      <c r="D126" s="231" t="s">
        <v>151</v>
      </c>
      <c r="E126" s="238" t="s">
        <v>1</v>
      </c>
      <c r="F126" s="239" t="s">
        <v>290</v>
      </c>
      <c r="G126" s="237"/>
      <c r="H126" s="240">
        <v>4.3520000000000003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151</v>
      </c>
      <c r="AU126" s="246" t="s">
        <v>89</v>
      </c>
      <c r="AV126" s="13" t="s">
        <v>89</v>
      </c>
      <c r="AW126" s="13" t="s">
        <v>36</v>
      </c>
      <c r="AX126" s="13" t="s">
        <v>79</v>
      </c>
      <c r="AY126" s="246" t="s">
        <v>141</v>
      </c>
    </row>
    <row r="127" s="14" customFormat="1">
      <c r="A127" s="14"/>
      <c r="B127" s="247"/>
      <c r="C127" s="248"/>
      <c r="D127" s="231" t="s">
        <v>151</v>
      </c>
      <c r="E127" s="249" t="s">
        <v>1</v>
      </c>
      <c r="F127" s="250" t="s">
        <v>153</v>
      </c>
      <c r="G127" s="248"/>
      <c r="H127" s="251">
        <v>4.3520000000000003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7" t="s">
        <v>151</v>
      </c>
      <c r="AU127" s="257" t="s">
        <v>89</v>
      </c>
      <c r="AV127" s="14" t="s">
        <v>148</v>
      </c>
      <c r="AW127" s="14" t="s">
        <v>36</v>
      </c>
      <c r="AX127" s="14" t="s">
        <v>87</v>
      </c>
      <c r="AY127" s="257" t="s">
        <v>141</v>
      </c>
    </row>
    <row r="128" s="2" customFormat="1" ht="37.8" customHeight="1">
      <c r="A128" s="38"/>
      <c r="B128" s="39"/>
      <c r="C128" s="218" t="s">
        <v>89</v>
      </c>
      <c r="D128" s="218" t="s">
        <v>143</v>
      </c>
      <c r="E128" s="219" t="s">
        <v>291</v>
      </c>
      <c r="F128" s="220" t="s">
        <v>292</v>
      </c>
      <c r="G128" s="221" t="s">
        <v>201</v>
      </c>
      <c r="H128" s="222">
        <v>4.3520000000000003</v>
      </c>
      <c r="I128" s="223"/>
      <c r="J128" s="224">
        <f>ROUND(I128*H128,2)</f>
        <v>0</v>
      </c>
      <c r="K128" s="220" t="s">
        <v>147</v>
      </c>
      <c r="L128" s="44"/>
      <c r="M128" s="225" t="s">
        <v>1</v>
      </c>
      <c r="N128" s="226" t="s">
        <v>44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148</v>
      </c>
      <c r="AT128" s="229" t="s">
        <v>143</v>
      </c>
      <c r="AU128" s="229" t="s">
        <v>89</v>
      </c>
      <c r="AY128" s="17" t="s">
        <v>141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87</v>
      </c>
      <c r="BK128" s="230">
        <f>ROUND(I128*H128,2)</f>
        <v>0</v>
      </c>
      <c r="BL128" s="17" t="s">
        <v>148</v>
      </c>
      <c r="BM128" s="229" t="s">
        <v>148</v>
      </c>
    </row>
    <row r="129" s="2" customFormat="1">
      <c r="A129" s="38"/>
      <c r="B129" s="39"/>
      <c r="C129" s="40"/>
      <c r="D129" s="231" t="s">
        <v>149</v>
      </c>
      <c r="E129" s="40"/>
      <c r="F129" s="232" t="s">
        <v>293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149</v>
      </c>
      <c r="AU129" s="17" t="s">
        <v>89</v>
      </c>
    </row>
    <row r="130" s="2" customFormat="1" ht="37.8" customHeight="1">
      <c r="A130" s="38"/>
      <c r="B130" s="39"/>
      <c r="C130" s="218" t="s">
        <v>158</v>
      </c>
      <c r="D130" s="218" t="s">
        <v>143</v>
      </c>
      <c r="E130" s="219" t="s">
        <v>294</v>
      </c>
      <c r="F130" s="220" t="s">
        <v>295</v>
      </c>
      <c r="G130" s="221" t="s">
        <v>201</v>
      </c>
      <c r="H130" s="222">
        <v>43.520000000000003</v>
      </c>
      <c r="I130" s="223"/>
      <c r="J130" s="224">
        <f>ROUND(I130*H130,2)</f>
        <v>0</v>
      </c>
      <c r="K130" s="220" t="s">
        <v>147</v>
      </c>
      <c r="L130" s="44"/>
      <c r="M130" s="225" t="s">
        <v>1</v>
      </c>
      <c r="N130" s="226" t="s">
        <v>44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148</v>
      </c>
      <c r="AT130" s="229" t="s">
        <v>143</v>
      </c>
      <c r="AU130" s="229" t="s">
        <v>89</v>
      </c>
      <c r="AY130" s="17" t="s">
        <v>141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87</v>
      </c>
      <c r="BK130" s="230">
        <f>ROUND(I130*H130,2)</f>
        <v>0</v>
      </c>
      <c r="BL130" s="17" t="s">
        <v>148</v>
      </c>
      <c r="BM130" s="229" t="s">
        <v>161</v>
      </c>
    </row>
    <row r="131" s="2" customFormat="1">
      <c r="A131" s="38"/>
      <c r="B131" s="39"/>
      <c r="C131" s="40"/>
      <c r="D131" s="231" t="s">
        <v>149</v>
      </c>
      <c r="E131" s="40"/>
      <c r="F131" s="232" t="s">
        <v>296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149</v>
      </c>
      <c r="AU131" s="17" t="s">
        <v>89</v>
      </c>
    </row>
    <row r="132" s="13" customFormat="1">
      <c r="A132" s="13"/>
      <c r="B132" s="236"/>
      <c r="C132" s="237"/>
      <c r="D132" s="231" t="s">
        <v>151</v>
      </c>
      <c r="E132" s="238" t="s">
        <v>1</v>
      </c>
      <c r="F132" s="239" t="s">
        <v>297</v>
      </c>
      <c r="G132" s="237"/>
      <c r="H132" s="240">
        <v>43.520000000000003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151</v>
      </c>
      <c r="AU132" s="246" t="s">
        <v>89</v>
      </c>
      <c r="AV132" s="13" t="s">
        <v>89</v>
      </c>
      <c r="AW132" s="13" t="s">
        <v>36</v>
      </c>
      <c r="AX132" s="13" t="s">
        <v>79</v>
      </c>
      <c r="AY132" s="246" t="s">
        <v>141</v>
      </c>
    </row>
    <row r="133" s="14" customFormat="1">
      <c r="A133" s="14"/>
      <c r="B133" s="247"/>
      <c r="C133" s="248"/>
      <c r="D133" s="231" t="s">
        <v>151</v>
      </c>
      <c r="E133" s="249" t="s">
        <v>1</v>
      </c>
      <c r="F133" s="250" t="s">
        <v>153</v>
      </c>
      <c r="G133" s="248"/>
      <c r="H133" s="251">
        <v>43.520000000000003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151</v>
      </c>
      <c r="AU133" s="257" t="s">
        <v>89</v>
      </c>
      <c r="AV133" s="14" t="s">
        <v>148</v>
      </c>
      <c r="AW133" s="14" t="s">
        <v>36</v>
      </c>
      <c r="AX133" s="14" t="s">
        <v>87</v>
      </c>
      <c r="AY133" s="257" t="s">
        <v>141</v>
      </c>
    </row>
    <row r="134" s="2" customFormat="1" ht="33" customHeight="1">
      <c r="A134" s="38"/>
      <c r="B134" s="39"/>
      <c r="C134" s="218" t="s">
        <v>148</v>
      </c>
      <c r="D134" s="218" t="s">
        <v>143</v>
      </c>
      <c r="E134" s="219" t="s">
        <v>298</v>
      </c>
      <c r="F134" s="220" t="s">
        <v>299</v>
      </c>
      <c r="G134" s="221" t="s">
        <v>240</v>
      </c>
      <c r="H134" s="222">
        <v>7.8339999999999996</v>
      </c>
      <c r="I134" s="223"/>
      <c r="J134" s="224">
        <f>ROUND(I134*H134,2)</f>
        <v>0</v>
      </c>
      <c r="K134" s="220" t="s">
        <v>147</v>
      </c>
      <c r="L134" s="44"/>
      <c r="M134" s="225" t="s">
        <v>1</v>
      </c>
      <c r="N134" s="226" t="s">
        <v>44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148</v>
      </c>
      <c r="AT134" s="229" t="s">
        <v>143</v>
      </c>
      <c r="AU134" s="229" t="s">
        <v>89</v>
      </c>
      <c r="AY134" s="17" t="s">
        <v>141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87</v>
      </c>
      <c r="BK134" s="230">
        <f>ROUND(I134*H134,2)</f>
        <v>0</v>
      </c>
      <c r="BL134" s="17" t="s">
        <v>148</v>
      </c>
      <c r="BM134" s="229" t="s">
        <v>167</v>
      </c>
    </row>
    <row r="135" s="2" customFormat="1">
      <c r="A135" s="38"/>
      <c r="B135" s="39"/>
      <c r="C135" s="40"/>
      <c r="D135" s="231" t="s">
        <v>149</v>
      </c>
      <c r="E135" s="40"/>
      <c r="F135" s="232" t="s">
        <v>265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149</v>
      </c>
      <c r="AU135" s="17" t="s">
        <v>89</v>
      </c>
    </row>
    <row r="136" s="13" customFormat="1">
      <c r="A136" s="13"/>
      <c r="B136" s="236"/>
      <c r="C136" s="237"/>
      <c r="D136" s="231" t="s">
        <v>151</v>
      </c>
      <c r="E136" s="238" t="s">
        <v>1</v>
      </c>
      <c r="F136" s="239" t="s">
        <v>300</v>
      </c>
      <c r="G136" s="237"/>
      <c r="H136" s="240">
        <v>7.8339999999999996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151</v>
      </c>
      <c r="AU136" s="246" t="s">
        <v>89</v>
      </c>
      <c r="AV136" s="13" t="s">
        <v>89</v>
      </c>
      <c r="AW136" s="13" t="s">
        <v>36</v>
      </c>
      <c r="AX136" s="13" t="s">
        <v>79</v>
      </c>
      <c r="AY136" s="246" t="s">
        <v>141</v>
      </c>
    </row>
    <row r="137" s="14" customFormat="1">
      <c r="A137" s="14"/>
      <c r="B137" s="247"/>
      <c r="C137" s="248"/>
      <c r="D137" s="231" t="s">
        <v>151</v>
      </c>
      <c r="E137" s="249" t="s">
        <v>1</v>
      </c>
      <c r="F137" s="250" t="s">
        <v>153</v>
      </c>
      <c r="G137" s="248"/>
      <c r="H137" s="251">
        <v>7.8339999999999996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151</v>
      </c>
      <c r="AU137" s="257" t="s">
        <v>89</v>
      </c>
      <c r="AV137" s="14" t="s">
        <v>148</v>
      </c>
      <c r="AW137" s="14" t="s">
        <v>36</v>
      </c>
      <c r="AX137" s="14" t="s">
        <v>87</v>
      </c>
      <c r="AY137" s="257" t="s">
        <v>141</v>
      </c>
    </row>
    <row r="138" s="2" customFormat="1" ht="24.15" customHeight="1">
      <c r="A138" s="38"/>
      <c r="B138" s="39"/>
      <c r="C138" s="218" t="s">
        <v>171</v>
      </c>
      <c r="D138" s="218" t="s">
        <v>143</v>
      </c>
      <c r="E138" s="219" t="s">
        <v>301</v>
      </c>
      <c r="F138" s="220" t="s">
        <v>302</v>
      </c>
      <c r="G138" s="221" t="s">
        <v>166</v>
      </c>
      <c r="H138" s="222">
        <v>14.039999999999999</v>
      </c>
      <c r="I138" s="223"/>
      <c r="J138" s="224">
        <f>ROUND(I138*H138,2)</f>
        <v>0</v>
      </c>
      <c r="K138" s="220" t="s">
        <v>147</v>
      </c>
      <c r="L138" s="44"/>
      <c r="M138" s="225" t="s">
        <v>1</v>
      </c>
      <c r="N138" s="226" t="s">
        <v>44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148</v>
      </c>
      <c r="AT138" s="229" t="s">
        <v>143</v>
      </c>
      <c r="AU138" s="229" t="s">
        <v>89</v>
      </c>
      <c r="AY138" s="17" t="s">
        <v>141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87</v>
      </c>
      <c r="BK138" s="230">
        <f>ROUND(I138*H138,2)</f>
        <v>0</v>
      </c>
      <c r="BL138" s="17" t="s">
        <v>148</v>
      </c>
      <c r="BM138" s="229" t="s">
        <v>174</v>
      </c>
    </row>
    <row r="139" s="2" customFormat="1">
      <c r="A139" s="38"/>
      <c r="B139" s="39"/>
      <c r="C139" s="40"/>
      <c r="D139" s="231" t="s">
        <v>149</v>
      </c>
      <c r="E139" s="40"/>
      <c r="F139" s="232" t="s">
        <v>303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149</v>
      </c>
      <c r="AU139" s="17" t="s">
        <v>89</v>
      </c>
    </row>
    <row r="140" s="13" customFormat="1">
      <c r="A140" s="13"/>
      <c r="B140" s="236"/>
      <c r="C140" s="237"/>
      <c r="D140" s="231" t="s">
        <v>151</v>
      </c>
      <c r="E140" s="238" t="s">
        <v>1</v>
      </c>
      <c r="F140" s="239" t="s">
        <v>304</v>
      </c>
      <c r="G140" s="237"/>
      <c r="H140" s="240">
        <v>14.039999999999999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151</v>
      </c>
      <c r="AU140" s="246" t="s">
        <v>89</v>
      </c>
      <c r="AV140" s="13" t="s">
        <v>89</v>
      </c>
      <c r="AW140" s="13" t="s">
        <v>36</v>
      </c>
      <c r="AX140" s="13" t="s">
        <v>79</v>
      </c>
      <c r="AY140" s="246" t="s">
        <v>141</v>
      </c>
    </row>
    <row r="141" s="14" customFormat="1">
      <c r="A141" s="14"/>
      <c r="B141" s="247"/>
      <c r="C141" s="248"/>
      <c r="D141" s="231" t="s">
        <v>151</v>
      </c>
      <c r="E141" s="249" t="s">
        <v>1</v>
      </c>
      <c r="F141" s="250" t="s">
        <v>153</v>
      </c>
      <c r="G141" s="248"/>
      <c r="H141" s="251">
        <v>14.039999999999999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151</v>
      </c>
      <c r="AU141" s="257" t="s">
        <v>89</v>
      </c>
      <c r="AV141" s="14" t="s">
        <v>148</v>
      </c>
      <c r="AW141" s="14" t="s">
        <v>36</v>
      </c>
      <c r="AX141" s="14" t="s">
        <v>87</v>
      </c>
      <c r="AY141" s="257" t="s">
        <v>141</v>
      </c>
    </row>
    <row r="142" s="12" customFormat="1" ht="22.8" customHeight="1">
      <c r="A142" s="12"/>
      <c r="B142" s="202"/>
      <c r="C142" s="203"/>
      <c r="D142" s="204" t="s">
        <v>78</v>
      </c>
      <c r="E142" s="216" t="s">
        <v>305</v>
      </c>
      <c r="F142" s="216" t="s">
        <v>306</v>
      </c>
      <c r="G142" s="203"/>
      <c r="H142" s="203"/>
      <c r="I142" s="206"/>
      <c r="J142" s="217">
        <f>BK142</f>
        <v>0</v>
      </c>
      <c r="K142" s="203"/>
      <c r="L142" s="208"/>
      <c r="M142" s="209"/>
      <c r="N142" s="210"/>
      <c r="O142" s="210"/>
      <c r="P142" s="211">
        <f>SUM(P143:P169)</f>
        <v>0</v>
      </c>
      <c r="Q142" s="210"/>
      <c r="R142" s="211">
        <f>SUM(R143:R169)</f>
        <v>69.149764900000008</v>
      </c>
      <c r="S142" s="210"/>
      <c r="T142" s="212">
        <f>SUM(T143:T169)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3" t="s">
        <v>87</v>
      </c>
      <c r="AT142" s="214" t="s">
        <v>78</v>
      </c>
      <c r="AU142" s="214" t="s">
        <v>87</v>
      </c>
      <c r="AY142" s="213" t="s">
        <v>141</v>
      </c>
      <c r="BK142" s="215">
        <f>SUM(BK143:BK169)</f>
        <v>0</v>
      </c>
    </row>
    <row r="143" s="2" customFormat="1" ht="21.75" customHeight="1">
      <c r="A143" s="38"/>
      <c r="B143" s="39"/>
      <c r="C143" s="218" t="s">
        <v>161</v>
      </c>
      <c r="D143" s="218" t="s">
        <v>143</v>
      </c>
      <c r="E143" s="219" t="s">
        <v>307</v>
      </c>
      <c r="F143" s="220" t="s">
        <v>308</v>
      </c>
      <c r="G143" s="221" t="s">
        <v>166</v>
      </c>
      <c r="H143" s="222">
        <v>543.63</v>
      </c>
      <c r="I143" s="223"/>
      <c r="J143" s="224">
        <f>ROUND(I143*H143,2)</f>
        <v>0</v>
      </c>
      <c r="K143" s="220" t="s">
        <v>147</v>
      </c>
      <c r="L143" s="44"/>
      <c r="M143" s="225" t="s">
        <v>1</v>
      </c>
      <c r="N143" s="226" t="s">
        <v>44</v>
      </c>
      <c r="O143" s="91"/>
      <c r="P143" s="227">
        <f>O143*H143</f>
        <v>0</v>
      </c>
      <c r="Q143" s="227">
        <v>0.00040999999999999999</v>
      </c>
      <c r="R143" s="227">
        <f>Q143*H143</f>
        <v>0.22288829999999998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148</v>
      </c>
      <c r="AT143" s="229" t="s">
        <v>143</v>
      </c>
      <c r="AU143" s="229" t="s">
        <v>89</v>
      </c>
      <c r="AY143" s="17" t="s">
        <v>141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87</v>
      </c>
      <c r="BK143" s="230">
        <f>ROUND(I143*H143,2)</f>
        <v>0</v>
      </c>
      <c r="BL143" s="17" t="s">
        <v>148</v>
      </c>
      <c r="BM143" s="229" t="s">
        <v>8</v>
      </c>
    </row>
    <row r="144" s="2" customFormat="1">
      <c r="A144" s="38"/>
      <c r="B144" s="39"/>
      <c r="C144" s="40"/>
      <c r="D144" s="231" t="s">
        <v>149</v>
      </c>
      <c r="E144" s="40"/>
      <c r="F144" s="232" t="s">
        <v>309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89</v>
      </c>
    </row>
    <row r="145" s="13" customFormat="1">
      <c r="A145" s="13"/>
      <c r="B145" s="236"/>
      <c r="C145" s="237"/>
      <c r="D145" s="231" t="s">
        <v>151</v>
      </c>
      <c r="E145" s="238" t="s">
        <v>1</v>
      </c>
      <c r="F145" s="239" t="s">
        <v>310</v>
      </c>
      <c r="G145" s="237"/>
      <c r="H145" s="240">
        <v>529.59000000000003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151</v>
      </c>
      <c r="AU145" s="246" t="s">
        <v>89</v>
      </c>
      <c r="AV145" s="13" t="s">
        <v>89</v>
      </c>
      <c r="AW145" s="13" t="s">
        <v>36</v>
      </c>
      <c r="AX145" s="13" t="s">
        <v>79</v>
      </c>
      <c r="AY145" s="246" t="s">
        <v>141</v>
      </c>
    </row>
    <row r="146" s="13" customFormat="1">
      <c r="A146" s="13"/>
      <c r="B146" s="236"/>
      <c r="C146" s="237"/>
      <c r="D146" s="231" t="s">
        <v>151</v>
      </c>
      <c r="E146" s="238" t="s">
        <v>1</v>
      </c>
      <c r="F146" s="239" t="s">
        <v>311</v>
      </c>
      <c r="G146" s="237"/>
      <c r="H146" s="240">
        <v>10.93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151</v>
      </c>
      <c r="AU146" s="246" t="s">
        <v>89</v>
      </c>
      <c r="AV146" s="13" t="s">
        <v>89</v>
      </c>
      <c r="AW146" s="13" t="s">
        <v>36</v>
      </c>
      <c r="AX146" s="13" t="s">
        <v>79</v>
      </c>
      <c r="AY146" s="246" t="s">
        <v>141</v>
      </c>
    </row>
    <row r="147" s="13" customFormat="1">
      <c r="A147" s="13"/>
      <c r="B147" s="236"/>
      <c r="C147" s="237"/>
      <c r="D147" s="231" t="s">
        <v>151</v>
      </c>
      <c r="E147" s="238" t="s">
        <v>1</v>
      </c>
      <c r="F147" s="239" t="s">
        <v>312</v>
      </c>
      <c r="G147" s="237"/>
      <c r="H147" s="240">
        <v>3.1099999999999999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151</v>
      </c>
      <c r="AU147" s="246" t="s">
        <v>89</v>
      </c>
      <c r="AV147" s="13" t="s">
        <v>89</v>
      </c>
      <c r="AW147" s="13" t="s">
        <v>36</v>
      </c>
      <c r="AX147" s="13" t="s">
        <v>79</v>
      </c>
      <c r="AY147" s="246" t="s">
        <v>141</v>
      </c>
    </row>
    <row r="148" s="14" customFormat="1">
      <c r="A148" s="14"/>
      <c r="B148" s="247"/>
      <c r="C148" s="248"/>
      <c r="D148" s="231" t="s">
        <v>151</v>
      </c>
      <c r="E148" s="249" t="s">
        <v>1</v>
      </c>
      <c r="F148" s="250" t="s">
        <v>153</v>
      </c>
      <c r="G148" s="248"/>
      <c r="H148" s="251">
        <v>543.63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7" t="s">
        <v>151</v>
      </c>
      <c r="AU148" s="257" t="s">
        <v>89</v>
      </c>
      <c r="AV148" s="14" t="s">
        <v>148</v>
      </c>
      <c r="AW148" s="14" t="s">
        <v>36</v>
      </c>
      <c r="AX148" s="14" t="s">
        <v>87</v>
      </c>
      <c r="AY148" s="257" t="s">
        <v>141</v>
      </c>
    </row>
    <row r="149" s="2" customFormat="1" ht="33" customHeight="1">
      <c r="A149" s="38"/>
      <c r="B149" s="39"/>
      <c r="C149" s="218" t="s">
        <v>183</v>
      </c>
      <c r="D149" s="218" t="s">
        <v>143</v>
      </c>
      <c r="E149" s="219" t="s">
        <v>313</v>
      </c>
      <c r="F149" s="220" t="s">
        <v>314</v>
      </c>
      <c r="G149" s="221" t="s">
        <v>166</v>
      </c>
      <c r="H149" s="222">
        <v>532.70000000000005</v>
      </c>
      <c r="I149" s="223"/>
      <c r="J149" s="224">
        <f>ROUND(I149*H149,2)</f>
        <v>0</v>
      </c>
      <c r="K149" s="220" t="s">
        <v>147</v>
      </c>
      <c r="L149" s="44"/>
      <c r="M149" s="225" t="s">
        <v>1</v>
      </c>
      <c r="N149" s="226" t="s">
        <v>44</v>
      </c>
      <c r="O149" s="91"/>
      <c r="P149" s="227">
        <f>O149*H149</f>
        <v>0</v>
      </c>
      <c r="Q149" s="227">
        <v>0.10373</v>
      </c>
      <c r="R149" s="227">
        <f>Q149*H149</f>
        <v>55.256971000000007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148</v>
      </c>
      <c r="AT149" s="229" t="s">
        <v>143</v>
      </c>
      <c r="AU149" s="229" t="s">
        <v>89</v>
      </c>
      <c r="AY149" s="17" t="s">
        <v>141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87</v>
      </c>
      <c r="BK149" s="230">
        <f>ROUND(I149*H149,2)</f>
        <v>0</v>
      </c>
      <c r="BL149" s="17" t="s">
        <v>148</v>
      </c>
      <c r="BM149" s="229" t="s">
        <v>186</v>
      </c>
    </row>
    <row r="150" s="2" customFormat="1">
      <c r="A150" s="38"/>
      <c r="B150" s="39"/>
      <c r="C150" s="40"/>
      <c r="D150" s="231" t="s">
        <v>149</v>
      </c>
      <c r="E150" s="40"/>
      <c r="F150" s="232" t="s">
        <v>315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149</v>
      </c>
      <c r="AU150" s="17" t="s">
        <v>89</v>
      </c>
    </row>
    <row r="151" s="13" customFormat="1">
      <c r="A151" s="13"/>
      <c r="B151" s="236"/>
      <c r="C151" s="237"/>
      <c r="D151" s="231" t="s">
        <v>151</v>
      </c>
      <c r="E151" s="238" t="s">
        <v>1</v>
      </c>
      <c r="F151" s="239" t="s">
        <v>310</v>
      </c>
      <c r="G151" s="237"/>
      <c r="H151" s="240">
        <v>529.59000000000003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151</v>
      </c>
      <c r="AU151" s="246" t="s">
        <v>89</v>
      </c>
      <c r="AV151" s="13" t="s">
        <v>89</v>
      </c>
      <c r="AW151" s="13" t="s">
        <v>36</v>
      </c>
      <c r="AX151" s="13" t="s">
        <v>79</v>
      </c>
      <c r="AY151" s="246" t="s">
        <v>141</v>
      </c>
    </row>
    <row r="152" s="13" customFormat="1">
      <c r="A152" s="13"/>
      <c r="B152" s="236"/>
      <c r="C152" s="237"/>
      <c r="D152" s="231" t="s">
        <v>151</v>
      </c>
      <c r="E152" s="238" t="s">
        <v>1</v>
      </c>
      <c r="F152" s="239" t="s">
        <v>312</v>
      </c>
      <c r="G152" s="237"/>
      <c r="H152" s="240">
        <v>3.1099999999999999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151</v>
      </c>
      <c r="AU152" s="246" t="s">
        <v>89</v>
      </c>
      <c r="AV152" s="13" t="s">
        <v>89</v>
      </c>
      <c r="AW152" s="13" t="s">
        <v>36</v>
      </c>
      <c r="AX152" s="13" t="s">
        <v>79</v>
      </c>
      <c r="AY152" s="246" t="s">
        <v>141</v>
      </c>
    </row>
    <row r="153" s="14" customFormat="1">
      <c r="A153" s="14"/>
      <c r="B153" s="247"/>
      <c r="C153" s="248"/>
      <c r="D153" s="231" t="s">
        <v>151</v>
      </c>
      <c r="E153" s="249" t="s">
        <v>1</v>
      </c>
      <c r="F153" s="250" t="s">
        <v>153</v>
      </c>
      <c r="G153" s="248"/>
      <c r="H153" s="251">
        <v>532.70000000000005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7" t="s">
        <v>151</v>
      </c>
      <c r="AU153" s="257" t="s">
        <v>89</v>
      </c>
      <c r="AV153" s="14" t="s">
        <v>148</v>
      </c>
      <c r="AW153" s="14" t="s">
        <v>36</v>
      </c>
      <c r="AX153" s="14" t="s">
        <v>87</v>
      </c>
      <c r="AY153" s="257" t="s">
        <v>141</v>
      </c>
    </row>
    <row r="154" s="2" customFormat="1" ht="33" customHeight="1">
      <c r="A154" s="38"/>
      <c r="B154" s="39"/>
      <c r="C154" s="218" t="s">
        <v>167</v>
      </c>
      <c r="D154" s="218" t="s">
        <v>143</v>
      </c>
      <c r="E154" s="219" t="s">
        <v>316</v>
      </c>
      <c r="F154" s="220" t="s">
        <v>317</v>
      </c>
      <c r="G154" s="221" t="s">
        <v>166</v>
      </c>
      <c r="H154" s="222">
        <v>14.039999999999999</v>
      </c>
      <c r="I154" s="223"/>
      <c r="J154" s="224">
        <f>ROUND(I154*H154,2)</f>
        <v>0</v>
      </c>
      <c r="K154" s="220" t="s">
        <v>147</v>
      </c>
      <c r="L154" s="44"/>
      <c r="M154" s="225" t="s">
        <v>1</v>
      </c>
      <c r="N154" s="226" t="s">
        <v>44</v>
      </c>
      <c r="O154" s="91"/>
      <c r="P154" s="227">
        <f>O154*H154</f>
        <v>0</v>
      </c>
      <c r="Q154" s="227">
        <v>0.18462999999999999</v>
      </c>
      <c r="R154" s="227">
        <f>Q154*H154</f>
        <v>2.5922051999999995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148</v>
      </c>
      <c r="AT154" s="229" t="s">
        <v>143</v>
      </c>
      <c r="AU154" s="229" t="s">
        <v>89</v>
      </c>
      <c r="AY154" s="17" t="s">
        <v>141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87</v>
      </c>
      <c r="BK154" s="230">
        <f>ROUND(I154*H154,2)</f>
        <v>0</v>
      </c>
      <c r="BL154" s="17" t="s">
        <v>148</v>
      </c>
      <c r="BM154" s="229" t="s">
        <v>190</v>
      </c>
    </row>
    <row r="155" s="2" customFormat="1">
      <c r="A155" s="38"/>
      <c r="B155" s="39"/>
      <c r="C155" s="40"/>
      <c r="D155" s="231" t="s">
        <v>149</v>
      </c>
      <c r="E155" s="40"/>
      <c r="F155" s="232" t="s">
        <v>318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149</v>
      </c>
      <c r="AU155" s="17" t="s">
        <v>89</v>
      </c>
    </row>
    <row r="156" s="13" customFormat="1">
      <c r="A156" s="13"/>
      <c r="B156" s="236"/>
      <c r="C156" s="237"/>
      <c r="D156" s="231" t="s">
        <v>151</v>
      </c>
      <c r="E156" s="238" t="s">
        <v>1</v>
      </c>
      <c r="F156" s="239" t="s">
        <v>311</v>
      </c>
      <c r="G156" s="237"/>
      <c r="H156" s="240">
        <v>10.93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151</v>
      </c>
      <c r="AU156" s="246" t="s">
        <v>89</v>
      </c>
      <c r="AV156" s="13" t="s">
        <v>89</v>
      </c>
      <c r="AW156" s="13" t="s">
        <v>36</v>
      </c>
      <c r="AX156" s="13" t="s">
        <v>79</v>
      </c>
      <c r="AY156" s="246" t="s">
        <v>141</v>
      </c>
    </row>
    <row r="157" s="13" customFormat="1">
      <c r="A157" s="13"/>
      <c r="B157" s="236"/>
      <c r="C157" s="237"/>
      <c r="D157" s="231" t="s">
        <v>151</v>
      </c>
      <c r="E157" s="238" t="s">
        <v>1</v>
      </c>
      <c r="F157" s="239" t="s">
        <v>312</v>
      </c>
      <c r="G157" s="237"/>
      <c r="H157" s="240">
        <v>3.1099999999999999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151</v>
      </c>
      <c r="AU157" s="246" t="s">
        <v>89</v>
      </c>
      <c r="AV157" s="13" t="s">
        <v>89</v>
      </c>
      <c r="AW157" s="13" t="s">
        <v>36</v>
      </c>
      <c r="AX157" s="13" t="s">
        <v>79</v>
      </c>
      <c r="AY157" s="246" t="s">
        <v>141</v>
      </c>
    </row>
    <row r="158" s="14" customFormat="1">
      <c r="A158" s="14"/>
      <c r="B158" s="247"/>
      <c r="C158" s="248"/>
      <c r="D158" s="231" t="s">
        <v>151</v>
      </c>
      <c r="E158" s="249" t="s">
        <v>1</v>
      </c>
      <c r="F158" s="250" t="s">
        <v>153</v>
      </c>
      <c r="G158" s="248"/>
      <c r="H158" s="251">
        <v>14.039999999999999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7" t="s">
        <v>151</v>
      </c>
      <c r="AU158" s="257" t="s">
        <v>89</v>
      </c>
      <c r="AV158" s="14" t="s">
        <v>148</v>
      </c>
      <c r="AW158" s="14" t="s">
        <v>36</v>
      </c>
      <c r="AX158" s="14" t="s">
        <v>87</v>
      </c>
      <c r="AY158" s="257" t="s">
        <v>141</v>
      </c>
    </row>
    <row r="159" s="2" customFormat="1" ht="24.15" customHeight="1">
      <c r="A159" s="38"/>
      <c r="B159" s="39"/>
      <c r="C159" s="218" t="s">
        <v>194</v>
      </c>
      <c r="D159" s="218" t="s">
        <v>143</v>
      </c>
      <c r="E159" s="219" t="s">
        <v>319</v>
      </c>
      <c r="F159" s="220" t="s">
        <v>320</v>
      </c>
      <c r="G159" s="221" t="s">
        <v>166</v>
      </c>
      <c r="H159" s="222">
        <v>14.039999999999999</v>
      </c>
      <c r="I159" s="223"/>
      <c r="J159" s="224">
        <f>ROUND(I159*H159,2)</f>
        <v>0</v>
      </c>
      <c r="K159" s="220" t="s">
        <v>147</v>
      </c>
      <c r="L159" s="44"/>
      <c r="M159" s="225" t="s">
        <v>1</v>
      </c>
      <c r="N159" s="226" t="s">
        <v>44</v>
      </c>
      <c r="O159" s="91"/>
      <c r="P159" s="227">
        <f>O159*H159</f>
        <v>0</v>
      </c>
      <c r="Q159" s="227">
        <v>0.0060099999999999997</v>
      </c>
      <c r="R159" s="227">
        <f>Q159*H159</f>
        <v>0.084380399999999994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148</v>
      </c>
      <c r="AT159" s="229" t="s">
        <v>143</v>
      </c>
      <c r="AU159" s="229" t="s">
        <v>89</v>
      </c>
      <c r="AY159" s="17" t="s">
        <v>141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87</v>
      </c>
      <c r="BK159" s="230">
        <f>ROUND(I159*H159,2)</f>
        <v>0</v>
      </c>
      <c r="BL159" s="17" t="s">
        <v>148</v>
      </c>
      <c r="BM159" s="229" t="s">
        <v>197</v>
      </c>
    </row>
    <row r="160" s="2" customFormat="1">
      <c r="A160" s="38"/>
      <c r="B160" s="39"/>
      <c r="C160" s="40"/>
      <c r="D160" s="231" t="s">
        <v>149</v>
      </c>
      <c r="E160" s="40"/>
      <c r="F160" s="232" t="s">
        <v>321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149</v>
      </c>
      <c r="AU160" s="17" t="s">
        <v>89</v>
      </c>
    </row>
    <row r="161" s="13" customFormat="1">
      <c r="A161" s="13"/>
      <c r="B161" s="236"/>
      <c r="C161" s="237"/>
      <c r="D161" s="231" t="s">
        <v>151</v>
      </c>
      <c r="E161" s="238" t="s">
        <v>1</v>
      </c>
      <c r="F161" s="239" t="s">
        <v>322</v>
      </c>
      <c r="G161" s="237"/>
      <c r="H161" s="240">
        <v>14.039999999999999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151</v>
      </c>
      <c r="AU161" s="246" t="s">
        <v>89</v>
      </c>
      <c r="AV161" s="13" t="s">
        <v>89</v>
      </c>
      <c r="AW161" s="13" t="s">
        <v>36</v>
      </c>
      <c r="AX161" s="13" t="s">
        <v>79</v>
      </c>
      <c r="AY161" s="246" t="s">
        <v>141</v>
      </c>
    </row>
    <row r="162" s="14" customFormat="1">
      <c r="A162" s="14"/>
      <c r="B162" s="247"/>
      <c r="C162" s="248"/>
      <c r="D162" s="231" t="s">
        <v>151</v>
      </c>
      <c r="E162" s="249" t="s">
        <v>1</v>
      </c>
      <c r="F162" s="250" t="s">
        <v>153</v>
      </c>
      <c r="G162" s="248"/>
      <c r="H162" s="251">
        <v>14.039999999999999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151</v>
      </c>
      <c r="AU162" s="257" t="s">
        <v>89</v>
      </c>
      <c r="AV162" s="14" t="s">
        <v>148</v>
      </c>
      <c r="AW162" s="14" t="s">
        <v>36</v>
      </c>
      <c r="AX162" s="14" t="s">
        <v>87</v>
      </c>
      <c r="AY162" s="257" t="s">
        <v>141</v>
      </c>
    </row>
    <row r="163" s="2" customFormat="1" ht="24.15" customHeight="1">
      <c r="A163" s="38"/>
      <c r="B163" s="39"/>
      <c r="C163" s="218" t="s">
        <v>174</v>
      </c>
      <c r="D163" s="218" t="s">
        <v>143</v>
      </c>
      <c r="E163" s="219" t="s">
        <v>323</v>
      </c>
      <c r="F163" s="220" t="s">
        <v>324</v>
      </c>
      <c r="G163" s="221" t="s">
        <v>166</v>
      </c>
      <c r="H163" s="222">
        <v>14.039999999999999</v>
      </c>
      <c r="I163" s="223"/>
      <c r="J163" s="224">
        <f>ROUND(I163*H163,2)</f>
        <v>0</v>
      </c>
      <c r="K163" s="220" t="s">
        <v>147</v>
      </c>
      <c r="L163" s="44"/>
      <c r="M163" s="225" t="s">
        <v>1</v>
      </c>
      <c r="N163" s="226" t="s">
        <v>44</v>
      </c>
      <c r="O163" s="91"/>
      <c r="P163" s="227">
        <f>O163*H163</f>
        <v>0</v>
      </c>
      <c r="Q163" s="227">
        <v>0.39600000000000002</v>
      </c>
      <c r="R163" s="227">
        <f>Q163*H163</f>
        <v>5.5598400000000003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148</v>
      </c>
      <c r="AT163" s="229" t="s">
        <v>143</v>
      </c>
      <c r="AU163" s="229" t="s">
        <v>89</v>
      </c>
      <c r="AY163" s="17" t="s">
        <v>141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87</v>
      </c>
      <c r="BK163" s="230">
        <f>ROUND(I163*H163,2)</f>
        <v>0</v>
      </c>
      <c r="BL163" s="17" t="s">
        <v>148</v>
      </c>
      <c r="BM163" s="229" t="s">
        <v>202</v>
      </c>
    </row>
    <row r="164" s="2" customFormat="1">
      <c r="A164" s="38"/>
      <c r="B164" s="39"/>
      <c r="C164" s="40"/>
      <c r="D164" s="231" t="s">
        <v>149</v>
      </c>
      <c r="E164" s="40"/>
      <c r="F164" s="232" t="s">
        <v>325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149</v>
      </c>
      <c r="AU164" s="17" t="s">
        <v>89</v>
      </c>
    </row>
    <row r="165" s="13" customFormat="1">
      <c r="A165" s="13"/>
      <c r="B165" s="236"/>
      <c r="C165" s="237"/>
      <c r="D165" s="231" t="s">
        <v>151</v>
      </c>
      <c r="E165" s="238" t="s">
        <v>1</v>
      </c>
      <c r="F165" s="239" t="s">
        <v>311</v>
      </c>
      <c r="G165" s="237"/>
      <c r="H165" s="240">
        <v>10.93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151</v>
      </c>
      <c r="AU165" s="246" t="s">
        <v>89</v>
      </c>
      <c r="AV165" s="13" t="s">
        <v>89</v>
      </c>
      <c r="AW165" s="13" t="s">
        <v>36</v>
      </c>
      <c r="AX165" s="13" t="s">
        <v>79</v>
      </c>
      <c r="AY165" s="246" t="s">
        <v>141</v>
      </c>
    </row>
    <row r="166" s="13" customFormat="1">
      <c r="A166" s="13"/>
      <c r="B166" s="236"/>
      <c r="C166" s="237"/>
      <c r="D166" s="231" t="s">
        <v>151</v>
      </c>
      <c r="E166" s="238" t="s">
        <v>1</v>
      </c>
      <c r="F166" s="239" t="s">
        <v>312</v>
      </c>
      <c r="G166" s="237"/>
      <c r="H166" s="240">
        <v>3.1099999999999999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151</v>
      </c>
      <c r="AU166" s="246" t="s">
        <v>89</v>
      </c>
      <c r="AV166" s="13" t="s">
        <v>89</v>
      </c>
      <c r="AW166" s="13" t="s">
        <v>36</v>
      </c>
      <c r="AX166" s="13" t="s">
        <v>79</v>
      </c>
      <c r="AY166" s="246" t="s">
        <v>141</v>
      </c>
    </row>
    <row r="167" s="14" customFormat="1">
      <c r="A167" s="14"/>
      <c r="B167" s="247"/>
      <c r="C167" s="248"/>
      <c r="D167" s="231" t="s">
        <v>151</v>
      </c>
      <c r="E167" s="249" t="s">
        <v>1</v>
      </c>
      <c r="F167" s="250" t="s">
        <v>153</v>
      </c>
      <c r="G167" s="248"/>
      <c r="H167" s="251">
        <v>14.039999999999999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151</v>
      </c>
      <c r="AU167" s="257" t="s">
        <v>89</v>
      </c>
      <c r="AV167" s="14" t="s">
        <v>148</v>
      </c>
      <c r="AW167" s="14" t="s">
        <v>36</v>
      </c>
      <c r="AX167" s="14" t="s">
        <v>87</v>
      </c>
      <c r="AY167" s="257" t="s">
        <v>141</v>
      </c>
    </row>
    <row r="168" s="2" customFormat="1" ht="24.15" customHeight="1">
      <c r="A168" s="38"/>
      <c r="B168" s="39"/>
      <c r="C168" s="218" t="s">
        <v>205</v>
      </c>
      <c r="D168" s="218" t="s">
        <v>143</v>
      </c>
      <c r="E168" s="219" t="s">
        <v>326</v>
      </c>
      <c r="F168" s="220" t="s">
        <v>327</v>
      </c>
      <c r="G168" s="221" t="s">
        <v>166</v>
      </c>
      <c r="H168" s="222">
        <v>14.039999999999999</v>
      </c>
      <c r="I168" s="223"/>
      <c r="J168" s="224">
        <f>ROUND(I168*H168,2)</f>
        <v>0</v>
      </c>
      <c r="K168" s="220" t="s">
        <v>147</v>
      </c>
      <c r="L168" s="44"/>
      <c r="M168" s="225" t="s">
        <v>1</v>
      </c>
      <c r="N168" s="226" t="s">
        <v>44</v>
      </c>
      <c r="O168" s="91"/>
      <c r="P168" s="227">
        <f>O168*H168</f>
        <v>0</v>
      </c>
      <c r="Q168" s="227">
        <v>0.38700000000000001</v>
      </c>
      <c r="R168" s="227">
        <f>Q168*H168</f>
        <v>5.4334799999999994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148</v>
      </c>
      <c r="AT168" s="229" t="s">
        <v>143</v>
      </c>
      <c r="AU168" s="229" t="s">
        <v>89</v>
      </c>
      <c r="AY168" s="17" t="s">
        <v>141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87</v>
      </c>
      <c r="BK168" s="230">
        <f>ROUND(I168*H168,2)</f>
        <v>0</v>
      </c>
      <c r="BL168" s="17" t="s">
        <v>148</v>
      </c>
      <c r="BM168" s="229" t="s">
        <v>208</v>
      </c>
    </row>
    <row r="169" s="2" customFormat="1">
      <c r="A169" s="38"/>
      <c r="B169" s="39"/>
      <c r="C169" s="40"/>
      <c r="D169" s="231" t="s">
        <v>149</v>
      </c>
      <c r="E169" s="40"/>
      <c r="F169" s="232" t="s">
        <v>328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149</v>
      </c>
      <c r="AU169" s="17" t="s">
        <v>89</v>
      </c>
    </row>
    <row r="170" s="12" customFormat="1" ht="22.8" customHeight="1">
      <c r="A170" s="12"/>
      <c r="B170" s="202"/>
      <c r="C170" s="203"/>
      <c r="D170" s="204" t="s">
        <v>78</v>
      </c>
      <c r="E170" s="216" t="s">
        <v>235</v>
      </c>
      <c r="F170" s="216" t="s">
        <v>236</v>
      </c>
      <c r="G170" s="203"/>
      <c r="H170" s="203"/>
      <c r="I170" s="206"/>
      <c r="J170" s="217">
        <f>BK170</f>
        <v>0</v>
      </c>
      <c r="K170" s="203"/>
      <c r="L170" s="208"/>
      <c r="M170" s="209"/>
      <c r="N170" s="210"/>
      <c r="O170" s="210"/>
      <c r="P170" s="211">
        <f>SUM(P171:P206)</f>
        <v>0</v>
      </c>
      <c r="Q170" s="210"/>
      <c r="R170" s="211">
        <f>SUM(R171:R206)</f>
        <v>121.57249065232001</v>
      </c>
      <c r="S170" s="210"/>
      <c r="T170" s="212">
        <f>SUM(T171:T206)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3" t="s">
        <v>87</v>
      </c>
      <c r="AT170" s="214" t="s">
        <v>78</v>
      </c>
      <c r="AU170" s="214" t="s">
        <v>87</v>
      </c>
      <c r="AY170" s="213" t="s">
        <v>141</v>
      </c>
      <c r="BK170" s="215">
        <f>SUM(BK171:BK206)</f>
        <v>0</v>
      </c>
    </row>
    <row r="171" s="2" customFormat="1" ht="24.15" customHeight="1">
      <c r="A171" s="38"/>
      <c r="B171" s="39"/>
      <c r="C171" s="218" t="s">
        <v>8</v>
      </c>
      <c r="D171" s="218" t="s">
        <v>143</v>
      </c>
      <c r="E171" s="219" t="s">
        <v>329</v>
      </c>
      <c r="F171" s="220" t="s">
        <v>330</v>
      </c>
      <c r="G171" s="221" t="s">
        <v>146</v>
      </c>
      <c r="H171" s="222">
        <v>281.36000000000001</v>
      </c>
      <c r="I171" s="223"/>
      <c r="J171" s="224">
        <f>ROUND(I171*H171,2)</f>
        <v>0</v>
      </c>
      <c r="K171" s="220" t="s">
        <v>147</v>
      </c>
      <c r="L171" s="44"/>
      <c r="M171" s="225" t="s">
        <v>1</v>
      </c>
      <c r="N171" s="226" t="s">
        <v>44</v>
      </c>
      <c r="O171" s="91"/>
      <c r="P171" s="227">
        <f>O171*H171</f>
        <v>0</v>
      </c>
      <c r="Q171" s="227">
        <v>0.089775999999999995</v>
      </c>
      <c r="R171" s="227">
        <f>Q171*H171</f>
        <v>25.25937536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148</v>
      </c>
      <c r="AT171" s="229" t="s">
        <v>143</v>
      </c>
      <c r="AU171" s="229" t="s">
        <v>89</v>
      </c>
      <c r="AY171" s="17" t="s">
        <v>141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87</v>
      </c>
      <c r="BK171" s="230">
        <f>ROUND(I171*H171,2)</f>
        <v>0</v>
      </c>
      <c r="BL171" s="17" t="s">
        <v>148</v>
      </c>
      <c r="BM171" s="229" t="s">
        <v>213</v>
      </c>
    </row>
    <row r="172" s="2" customFormat="1">
      <c r="A172" s="38"/>
      <c r="B172" s="39"/>
      <c r="C172" s="40"/>
      <c r="D172" s="231" t="s">
        <v>149</v>
      </c>
      <c r="E172" s="40"/>
      <c r="F172" s="232" t="s">
        <v>331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149</v>
      </c>
      <c r="AU172" s="17" t="s">
        <v>89</v>
      </c>
    </row>
    <row r="173" s="13" customFormat="1">
      <c r="A173" s="13"/>
      <c r="B173" s="236"/>
      <c r="C173" s="237"/>
      <c r="D173" s="231" t="s">
        <v>151</v>
      </c>
      <c r="E173" s="238" t="s">
        <v>1</v>
      </c>
      <c r="F173" s="239" t="s">
        <v>332</v>
      </c>
      <c r="G173" s="237"/>
      <c r="H173" s="240">
        <v>16.079999999999998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151</v>
      </c>
      <c r="AU173" s="246" t="s">
        <v>89</v>
      </c>
      <c r="AV173" s="13" t="s">
        <v>89</v>
      </c>
      <c r="AW173" s="13" t="s">
        <v>36</v>
      </c>
      <c r="AX173" s="13" t="s">
        <v>79</v>
      </c>
      <c r="AY173" s="246" t="s">
        <v>141</v>
      </c>
    </row>
    <row r="174" s="13" customFormat="1">
      <c r="A174" s="13"/>
      <c r="B174" s="236"/>
      <c r="C174" s="237"/>
      <c r="D174" s="231" t="s">
        <v>151</v>
      </c>
      <c r="E174" s="238" t="s">
        <v>1</v>
      </c>
      <c r="F174" s="239" t="s">
        <v>333</v>
      </c>
      <c r="G174" s="237"/>
      <c r="H174" s="240">
        <v>265.27999999999997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151</v>
      </c>
      <c r="AU174" s="246" t="s">
        <v>89</v>
      </c>
      <c r="AV174" s="13" t="s">
        <v>89</v>
      </c>
      <c r="AW174" s="13" t="s">
        <v>36</v>
      </c>
      <c r="AX174" s="13" t="s">
        <v>79</v>
      </c>
      <c r="AY174" s="246" t="s">
        <v>141</v>
      </c>
    </row>
    <row r="175" s="14" customFormat="1">
      <c r="A175" s="14"/>
      <c r="B175" s="247"/>
      <c r="C175" s="248"/>
      <c r="D175" s="231" t="s">
        <v>151</v>
      </c>
      <c r="E175" s="249" t="s">
        <v>1</v>
      </c>
      <c r="F175" s="250" t="s">
        <v>153</v>
      </c>
      <c r="G175" s="248"/>
      <c r="H175" s="251">
        <v>281.35999999999996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151</v>
      </c>
      <c r="AU175" s="257" t="s">
        <v>89</v>
      </c>
      <c r="AV175" s="14" t="s">
        <v>148</v>
      </c>
      <c r="AW175" s="14" t="s">
        <v>36</v>
      </c>
      <c r="AX175" s="14" t="s">
        <v>87</v>
      </c>
      <c r="AY175" s="257" t="s">
        <v>141</v>
      </c>
    </row>
    <row r="176" s="2" customFormat="1" ht="33" customHeight="1">
      <c r="A176" s="38"/>
      <c r="B176" s="39"/>
      <c r="C176" s="218" t="s">
        <v>215</v>
      </c>
      <c r="D176" s="218" t="s">
        <v>143</v>
      </c>
      <c r="E176" s="219" t="s">
        <v>334</v>
      </c>
      <c r="F176" s="220" t="s">
        <v>335</v>
      </c>
      <c r="G176" s="221" t="s">
        <v>146</v>
      </c>
      <c r="H176" s="222">
        <v>205.26599999999999</v>
      </c>
      <c r="I176" s="223"/>
      <c r="J176" s="224">
        <f>ROUND(I176*H176,2)</f>
        <v>0</v>
      </c>
      <c r="K176" s="220" t="s">
        <v>147</v>
      </c>
      <c r="L176" s="44"/>
      <c r="M176" s="225" t="s">
        <v>1</v>
      </c>
      <c r="N176" s="226" t="s">
        <v>44</v>
      </c>
      <c r="O176" s="91"/>
      <c r="P176" s="227">
        <f>O176*H176</f>
        <v>0</v>
      </c>
      <c r="Q176" s="227">
        <v>0.15539952000000001</v>
      </c>
      <c r="R176" s="227">
        <f>Q176*H176</f>
        <v>31.898237872320003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148</v>
      </c>
      <c r="AT176" s="229" t="s">
        <v>143</v>
      </c>
      <c r="AU176" s="229" t="s">
        <v>89</v>
      </c>
      <c r="AY176" s="17" t="s">
        <v>141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87</v>
      </c>
      <c r="BK176" s="230">
        <f>ROUND(I176*H176,2)</f>
        <v>0</v>
      </c>
      <c r="BL176" s="17" t="s">
        <v>148</v>
      </c>
      <c r="BM176" s="229" t="s">
        <v>218</v>
      </c>
    </row>
    <row r="177" s="2" customFormat="1">
      <c r="A177" s="38"/>
      <c r="B177" s="39"/>
      <c r="C177" s="40"/>
      <c r="D177" s="231" t="s">
        <v>149</v>
      </c>
      <c r="E177" s="40"/>
      <c r="F177" s="232" t="s">
        <v>336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149</v>
      </c>
      <c r="AU177" s="17" t="s">
        <v>89</v>
      </c>
    </row>
    <row r="178" s="13" customFormat="1">
      <c r="A178" s="13"/>
      <c r="B178" s="236"/>
      <c r="C178" s="237"/>
      <c r="D178" s="231" t="s">
        <v>151</v>
      </c>
      <c r="E178" s="238" t="s">
        <v>1</v>
      </c>
      <c r="F178" s="239" t="s">
        <v>337</v>
      </c>
      <c r="G178" s="237"/>
      <c r="H178" s="240">
        <v>48.133000000000003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151</v>
      </c>
      <c r="AU178" s="246" t="s">
        <v>89</v>
      </c>
      <c r="AV178" s="13" t="s">
        <v>89</v>
      </c>
      <c r="AW178" s="13" t="s">
        <v>36</v>
      </c>
      <c r="AX178" s="13" t="s">
        <v>79</v>
      </c>
      <c r="AY178" s="246" t="s">
        <v>141</v>
      </c>
    </row>
    <row r="179" s="13" customFormat="1">
      <c r="A179" s="13"/>
      <c r="B179" s="236"/>
      <c r="C179" s="237"/>
      <c r="D179" s="231" t="s">
        <v>151</v>
      </c>
      <c r="E179" s="238" t="s">
        <v>1</v>
      </c>
      <c r="F179" s="239" t="s">
        <v>338</v>
      </c>
      <c r="G179" s="237"/>
      <c r="H179" s="240">
        <v>6.133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151</v>
      </c>
      <c r="AU179" s="246" t="s">
        <v>89</v>
      </c>
      <c r="AV179" s="13" t="s">
        <v>89</v>
      </c>
      <c r="AW179" s="13" t="s">
        <v>36</v>
      </c>
      <c r="AX179" s="13" t="s">
        <v>79</v>
      </c>
      <c r="AY179" s="246" t="s">
        <v>141</v>
      </c>
    </row>
    <row r="180" s="13" customFormat="1">
      <c r="A180" s="13"/>
      <c r="B180" s="236"/>
      <c r="C180" s="237"/>
      <c r="D180" s="231" t="s">
        <v>151</v>
      </c>
      <c r="E180" s="238" t="s">
        <v>1</v>
      </c>
      <c r="F180" s="239" t="s">
        <v>339</v>
      </c>
      <c r="G180" s="237"/>
      <c r="H180" s="240">
        <v>151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151</v>
      </c>
      <c r="AU180" s="246" t="s">
        <v>89</v>
      </c>
      <c r="AV180" s="13" t="s">
        <v>89</v>
      </c>
      <c r="AW180" s="13" t="s">
        <v>36</v>
      </c>
      <c r="AX180" s="13" t="s">
        <v>79</v>
      </c>
      <c r="AY180" s="246" t="s">
        <v>141</v>
      </c>
    </row>
    <row r="181" s="14" customFormat="1">
      <c r="A181" s="14"/>
      <c r="B181" s="247"/>
      <c r="C181" s="248"/>
      <c r="D181" s="231" t="s">
        <v>151</v>
      </c>
      <c r="E181" s="249" t="s">
        <v>1</v>
      </c>
      <c r="F181" s="250" t="s">
        <v>153</v>
      </c>
      <c r="G181" s="248"/>
      <c r="H181" s="251">
        <v>205.26600000000002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7" t="s">
        <v>151</v>
      </c>
      <c r="AU181" s="257" t="s">
        <v>89</v>
      </c>
      <c r="AV181" s="14" t="s">
        <v>148</v>
      </c>
      <c r="AW181" s="14" t="s">
        <v>36</v>
      </c>
      <c r="AX181" s="14" t="s">
        <v>87</v>
      </c>
      <c r="AY181" s="257" t="s">
        <v>141</v>
      </c>
    </row>
    <row r="182" s="2" customFormat="1" ht="24.15" customHeight="1">
      <c r="A182" s="38"/>
      <c r="B182" s="39"/>
      <c r="C182" s="218" t="s">
        <v>186</v>
      </c>
      <c r="D182" s="218" t="s">
        <v>143</v>
      </c>
      <c r="E182" s="219" t="s">
        <v>340</v>
      </c>
      <c r="F182" s="220" t="s">
        <v>341</v>
      </c>
      <c r="G182" s="221" t="s">
        <v>201</v>
      </c>
      <c r="H182" s="222">
        <v>18.324000000000002</v>
      </c>
      <c r="I182" s="223"/>
      <c r="J182" s="224">
        <f>ROUND(I182*H182,2)</f>
        <v>0</v>
      </c>
      <c r="K182" s="220" t="s">
        <v>147</v>
      </c>
      <c r="L182" s="44"/>
      <c r="M182" s="225" t="s">
        <v>1</v>
      </c>
      <c r="N182" s="226" t="s">
        <v>44</v>
      </c>
      <c r="O182" s="91"/>
      <c r="P182" s="227">
        <f>O182*H182</f>
        <v>0</v>
      </c>
      <c r="Q182" s="227">
        <v>2.2563399999999998</v>
      </c>
      <c r="R182" s="227">
        <f>Q182*H182</f>
        <v>41.345174159999999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148</v>
      </c>
      <c r="AT182" s="229" t="s">
        <v>143</v>
      </c>
      <c r="AU182" s="229" t="s">
        <v>89</v>
      </c>
      <c r="AY182" s="17" t="s">
        <v>141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87</v>
      </c>
      <c r="BK182" s="230">
        <f>ROUND(I182*H182,2)</f>
        <v>0</v>
      </c>
      <c r="BL182" s="17" t="s">
        <v>148</v>
      </c>
      <c r="BM182" s="229" t="s">
        <v>225</v>
      </c>
    </row>
    <row r="183" s="2" customFormat="1">
      <c r="A183" s="38"/>
      <c r="B183" s="39"/>
      <c r="C183" s="40"/>
      <c r="D183" s="231" t="s">
        <v>149</v>
      </c>
      <c r="E183" s="40"/>
      <c r="F183" s="232" t="s">
        <v>341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149</v>
      </c>
      <c r="AU183" s="17" t="s">
        <v>89</v>
      </c>
    </row>
    <row r="184" s="13" customFormat="1">
      <c r="A184" s="13"/>
      <c r="B184" s="236"/>
      <c r="C184" s="237"/>
      <c r="D184" s="231" t="s">
        <v>151</v>
      </c>
      <c r="E184" s="238" t="s">
        <v>1</v>
      </c>
      <c r="F184" s="239" t="s">
        <v>342</v>
      </c>
      <c r="G184" s="237"/>
      <c r="H184" s="240">
        <v>7.0339999999999998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151</v>
      </c>
      <c r="AU184" s="246" t="s">
        <v>89</v>
      </c>
      <c r="AV184" s="13" t="s">
        <v>89</v>
      </c>
      <c r="AW184" s="13" t="s">
        <v>36</v>
      </c>
      <c r="AX184" s="13" t="s">
        <v>79</v>
      </c>
      <c r="AY184" s="246" t="s">
        <v>141</v>
      </c>
    </row>
    <row r="185" s="13" customFormat="1">
      <c r="A185" s="13"/>
      <c r="B185" s="236"/>
      <c r="C185" s="237"/>
      <c r="D185" s="231" t="s">
        <v>151</v>
      </c>
      <c r="E185" s="238" t="s">
        <v>1</v>
      </c>
      <c r="F185" s="239" t="s">
        <v>343</v>
      </c>
      <c r="G185" s="237"/>
      <c r="H185" s="240">
        <v>11.289999999999999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151</v>
      </c>
      <c r="AU185" s="246" t="s">
        <v>89</v>
      </c>
      <c r="AV185" s="13" t="s">
        <v>89</v>
      </c>
      <c r="AW185" s="13" t="s">
        <v>36</v>
      </c>
      <c r="AX185" s="13" t="s">
        <v>79</v>
      </c>
      <c r="AY185" s="246" t="s">
        <v>141</v>
      </c>
    </row>
    <row r="186" s="14" customFormat="1">
      <c r="A186" s="14"/>
      <c r="B186" s="247"/>
      <c r="C186" s="248"/>
      <c r="D186" s="231" t="s">
        <v>151</v>
      </c>
      <c r="E186" s="249" t="s">
        <v>1</v>
      </c>
      <c r="F186" s="250" t="s">
        <v>153</v>
      </c>
      <c r="G186" s="248"/>
      <c r="H186" s="251">
        <v>18.323999999999998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151</v>
      </c>
      <c r="AU186" s="257" t="s">
        <v>89</v>
      </c>
      <c r="AV186" s="14" t="s">
        <v>148</v>
      </c>
      <c r="AW186" s="14" t="s">
        <v>36</v>
      </c>
      <c r="AX186" s="14" t="s">
        <v>87</v>
      </c>
      <c r="AY186" s="257" t="s">
        <v>141</v>
      </c>
    </row>
    <row r="187" s="2" customFormat="1" ht="16.5" customHeight="1">
      <c r="A187" s="38"/>
      <c r="B187" s="39"/>
      <c r="C187" s="271" t="s">
        <v>227</v>
      </c>
      <c r="D187" s="271" t="s">
        <v>344</v>
      </c>
      <c r="E187" s="272" t="s">
        <v>345</v>
      </c>
      <c r="F187" s="273" t="s">
        <v>346</v>
      </c>
      <c r="G187" s="274" t="s">
        <v>166</v>
      </c>
      <c r="H187" s="275">
        <v>35.872999999999998</v>
      </c>
      <c r="I187" s="276"/>
      <c r="J187" s="277">
        <f>ROUND(I187*H187,2)</f>
        <v>0</v>
      </c>
      <c r="K187" s="273" t="s">
        <v>147</v>
      </c>
      <c r="L187" s="278"/>
      <c r="M187" s="279" t="s">
        <v>1</v>
      </c>
      <c r="N187" s="280" t="s">
        <v>44</v>
      </c>
      <c r="O187" s="91"/>
      <c r="P187" s="227">
        <f>O187*H187</f>
        <v>0</v>
      </c>
      <c r="Q187" s="227">
        <v>0.222</v>
      </c>
      <c r="R187" s="227">
        <f>Q187*H187</f>
        <v>7.9638059999999999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167</v>
      </c>
      <c r="AT187" s="229" t="s">
        <v>344</v>
      </c>
      <c r="AU187" s="229" t="s">
        <v>89</v>
      </c>
      <c r="AY187" s="17" t="s">
        <v>141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87</v>
      </c>
      <c r="BK187" s="230">
        <f>ROUND(I187*H187,2)</f>
        <v>0</v>
      </c>
      <c r="BL187" s="17" t="s">
        <v>148</v>
      </c>
      <c r="BM187" s="229" t="s">
        <v>230</v>
      </c>
    </row>
    <row r="188" s="2" customFormat="1">
      <c r="A188" s="38"/>
      <c r="B188" s="39"/>
      <c r="C188" s="40"/>
      <c r="D188" s="231" t="s">
        <v>149</v>
      </c>
      <c r="E188" s="40"/>
      <c r="F188" s="232" t="s">
        <v>346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149</v>
      </c>
      <c r="AU188" s="17" t="s">
        <v>89</v>
      </c>
    </row>
    <row r="189" s="13" customFormat="1">
      <c r="A189" s="13"/>
      <c r="B189" s="236"/>
      <c r="C189" s="237"/>
      <c r="D189" s="231" t="s">
        <v>151</v>
      </c>
      <c r="E189" s="238" t="s">
        <v>1</v>
      </c>
      <c r="F189" s="239" t="s">
        <v>347</v>
      </c>
      <c r="G189" s="237"/>
      <c r="H189" s="240">
        <v>35.872999999999998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6" t="s">
        <v>151</v>
      </c>
      <c r="AU189" s="246" t="s">
        <v>89</v>
      </c>
      <c r="AV189" s="13" t="s">
        <v>89</v>
      </c>
      <c r="AW189" s="13" t="s">
        <v>36</v>
      </c>
      <c r="AX189" s="13" t="s">
        <v>79</v>
      </c>
      <c r="AY189" s="246" t="s">
        <v>141</v>
      </c>
    </row>
    <row r="190" s="14" customFormat="1">
      <c r="A190" s="14"/>
      <c r="B190" s="247"/>
      <c r="C190" s="248"/>
      <c r="D190" s="231" t="s">
        <v>151</v>
      </c>
      <c r="E190" s="249" t="s">
        <v>1</v>
      </c>
      <c r="F190" s="250" t="s">
        <v>153</v>
      </c>
      <c r="G190" s="248"/>
      <c r="H190" s="251">
        <v>35.872999999999998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7" t="s">
        <v>151</v>
      </c>
      <c r="AU190" s="257" t="s">
        <v>89</v>
      </c>
      <c r="AV190" s="14" t="s">
        <v>148</v>
      </c>
      <c r="AW190" s="14" t="s">
        <v>36</v>
      </c>
      <c r="AX190" s="14" t="s">
        <v>87</v>
      </c>
      <c r="AY190" s="257" t="s">
        <v>141</v>
      </c>
    </row>
    <row r="191" s="2" customFormat="1" ht="24.15" customHeight="1">
      <c r="A191" s="38"/>
      <c r="B191" s="39"/>
      <c r="C191" s="271" t="s">
        <v>190</v>
      </c>
      <c r="D191" s="271" t="s">
        <v>344</v>
      </c>
      <c r="E191" s="272" t="s">
        <v>348</v>
      </c>
      <c r="F191" s="273" t="s">
        <v>349</v>
      </c>
      <c r="G191" s="274" t="s">
        <v>146</v>
      </c>
      <c r="H191" s="275">
        <v>49.095999999999997</v>
      </c>
      <c r="I191" s="276"/>
      <c r="J191" s="277">
        <f>ROUND(I191*H191,2)</f>
        <v>0</v>
      </c>
      <c r="K191" s="273" t="s">
        <v>147</v>
      </c>
      <c r="L191" s="278"/>
      <c r="M191" s="279" t="s">
        <v>1</v>
      </c>
      <c r="N191" s="280" t="s">
        <v>44</v>
      </c>
      <c r="O191" s="91"/>
      <c r="P191" s="227">
        <f>O191*H191</f>
        <v>0</v>
      </c>
      <c r="Q191" s="227">
        <v>0.048300000000000003</v>
      </c>
      <c r="R191" s="227">
        <f>Q191*H191</f>
        <v>2.3713367999999999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167</v>
      </c>
      <c r="AT191" s="229" t="s">
        <v>344</v>
      </c>
      <c r="AU191" s="229" t="s">
        <v>89</v>
      </c>
      <c r="AY191" s="17" t="s">
        <v>141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87</v>
      </c>
      <c r="BK191" s="230">
        <f>ROUND(I191*H191,2)</f>
        <v>0</v>
      </c>
      <c r="BL191" s="17" t="s">
        <v>148</v>
      </c>
      <c r="BM191" s="229" t="s">
        <v>233</v>
      </c>
    </row>
    <row r="192" s="2" customFormat="1">
      <c r="A192" s="38"/>
      <c r="B192" s="39"/>
      <c r="C192" s="40"/>
      <c r="D192" s="231" t="s">
        <v>149</v>
      </c>
      <c r="E192" s="40"/>
      <c r="F192" s="232" t="s">
        <v>349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149</v>
      </c>
      <c r="AU192" s="17" t="s">
        <v>89</v>
      </c>
    </row>
    <row r="193" s="13" customFormat="1">
      <c r="A193" s="13"/>
      <c r="B193" s="236"/>
      <c r="C193" s="237"/>
      <c r="D193" s="231" t="s">
        <v>151</v>
      </c>
      <c r="E193" s="238" t="s">
        <v>1</v>
      </c>
      <c r="F193" s="239" t="s">
        <v>350</v>
      </c>
      <c r="G193" s="237"/>
      <c r="H193" s="240">
        <v>49.095999999999997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151</v>
      </c>
      <c r="AU193" s="246" t="s">
        <v>89</v>
      </c>
      <c r="AV193" s="13" t="s">
        <v>89</v>
      </c>
      <c r="AW193" s="13" t="s">
        <v>36</v>
      </c>
      <c r="AX193" s="13" t="s">
        <v>79</v>
      </c>
      <c r="AY193" s="246" t="s">
        <v>141</v>
      </c>
    </row>
    <row r="194" s="14" customFormat="1">
      <c r="A194" s="14"/>
      <c r="B194" s="247"/>
      <c r="C194" s="248"/>
      <c r="D194" s="231" t="s">
        <v>151</v>
      </c>
      <c r="E194" s="249" t="s">
        <v>1</v>
      </c>
      <c r="F194" s="250" t="s">
        <v>153</v>
      </c>
      <c r="G194" s="248"/>
      <c r="H194" s="251">
        <v>49.095999999999997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7" t="s">
        <v>151</v>
      </c>
      <c r="AU194" s="257" t="s">
        <v>89</v>
      </c>
      <c r="AV194" s="14" t="s">
        <v>148</v>
      </c>
      <c r="AW194" s="14" t="s">
        <v>36</v>
      </c>
      <c r="AX194" s="14" t="s">
        <v>87</v>
      </c>
      <c r="AY194" s="257" t="s">
        <v>141</v>
      </c>
    </row>
    <row r="195" s="2" customFormat="1" ht="24.15" customHeight="1">
      <c r="A195" s="38"/>
      <c r="B195" s="39"/>
      <c r="C195" s="271" t="s">
        <v>237</v>
      </c>
      <c r="D195" s="271" t="s">
        <v>344</v>
      </c>
      <c r="E195" s="272" t="s">
        <v>351</v>
      </c>
      <c r="F195" s="273" t="s">
        <v>352</v>
      </c>
      <c r="G195" s="274" t="s">
        <v>146</v>
      </c>
      <c r="H195" s="275">
        <v>6.2560000000000002</v>
      </c>
      <c r="I195" s="276"/>
      <c r="J195" s="277">
        <f>ROUND(I195*H195,2)</f>
        <v>0</v>
      </c>
      <c r="K195" s="273" t="s">
        <v>147</v>
      </c>
      <c r="L195" s="278"/>
      <c r="M195" s="279" t="s">
        <v>1</v>
      </c>
      <c r="N195" s="280" t="s">
        <v>44</v>
      </c>
      <c r="O195" s="91"/>
      <c r="P195" s="227">
        <f>O195*H195</f>
        <v>0</v>
      </c>
      <c r="Q195" s="227">
        <v>0.065670000000000006</v>
      </c>
      <c r="R195" s="227">
        <f>Q195*H195</f>
        <v>0.41083152000000006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167</v>
      </c>
      <c r="AT195" s="229" t="s">
        <v>344</v>
      </c>
      <c r="AU195" s="229" t="s">
        <v>89</v>
      </c>
      <c r="AY195" s="17" t="s">
        <v>141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87</v>
      </c>
      <c r="BK195" s="230">
        <f>ROUND(I195*H195,2)</f>
        <v>0</v>
      </c>
      <c r="BL195" s="17" t="s">
        <v>148</v>
      </c>
      <c r="BM195" s="229" t="s">
        <v>241</v>
      </c>
    </row>
    <row r="196" s="2" customFormat="1">
      <c r="A196" s="38"/>
      <c r="B196" s="39"/>
      <c r="C196" s="40"/>
      <c r="D196" s="231" t="s">
        <v>149</v>
      </c>
      <c r="E196" s="40"/>
      <c r="F196" s="232" t="s">
        <v>352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149</v>
      </c>
      <c r="AU196" s="17" t="s">
        <v>89</v>
      </c>
    </row>
    <row r="197" s="13" customFormat="1">
      <c r="A197" s="13"/>
      <c r="B197" s="236"/>
      <c r="C197" s="237"/>
      <c r="D197" s="231" t="s">
        <v>151</v>
      </c>
      <c r="E197" s="238" t="s">
        <v>1</v>
      </c>
      <c r="F197" s="239" t="s">
        <v>353</v>
      </c>
      <c r="G197" s="237"/>
      <c r="H197" s="240">
        <v>6.2560000000000002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151</v>
      </c>
      <c r="AU197" s="246" t="s">
        <v>89</v>
      </c>
      <c r="AV197" s="13" t="s">
        <v>89</v>
      </c>
      <c r="AW197" s="13" t="s">
        <v>36</v>
      </c>
      <c r="AX197" s="13" t="s">
        <v>79</v>
      </c>
      <c r="AY197" s="246" t="s">
        <v>141</v>
      </c>
    </row>
    <row r="198" s="14" customFormat="1">
      <c r="A198" s="14"/>
      <c r="B198" s="247"/>
      <c r="C198" s="248"/>
      <c r="D198" s="231" t="s">
        <v>151</v>
      </c>
      <c r="E198" s="249" t="s">
        <v>1</v>
      </c>
      <c r="F198" s="250" t="s">
        <v>153</v>
      </c>
      <c r="G198" s="248"/>
      <c r="H198" s="251">
        <v>6.2560000000000002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7" t="s">
        <v>151</v>
      </c>
      <c r="AU198" s="257" t="s">
        <v>89</v>
      </c>
      <c r="AV198" s="14" t="s">
        <v>148</v>
      </c>
      <c r="AW198" s="14" t="s">
        <v>36</v>
      </c>
      <c r="AX198" s="14" t="s">
        <v>87</v>
      </c>
      <c r="AY198" s="257" t="s">
        <v>141</v>
      </c>
    </row>
    <row r="199" s="2" customFormat="1" ht="16.5" customHeight="1">
      <c r="A199" s="38"/>
      <c r="B199" s="39"/>
      <c r="C199" s="271" t="s">
        <v>197</v>
      </c>
      <c r="D199" s="271" t="s">
        <v>344</v>
      </c>
      <c r="E199" s="272" t="s">
        <v>354</v>
      </c>
      <c r="F199" s="273" t="s">
        <v>355</v>
      </c>
      <c r="G199" s="274" t="s">
        <v>146</v>
      </c>
      <c r="H199" s="275">
        <v>154.02000000000001</v>
      </c>
      <c r="I199" s="276"/>
      <c r="J199" s="277">
        <f>ROUND(I199*H199,2)</f>
        <v>0</v>
      </c>
      <c r="K199" s="273" t="s">
        <v>147</v>
      </c>
      <c r="L199" s="278"/>
      <c r="M199" s="279" t="s">
        <v>1</v>
      </c>
      <c r="N199" s="280" t="s">
        <v>44</v>
      </c>
      <c r="O199" s="91"/>
      <c r="P199" s="227">
        <f>O199*H199</f>
        <v>0</v>
      </c>
      <c r="Q199" s="227">
        <v>0.080000000000000002</v>
      </c>
      <c r="R199" s="227">
        <f>Q199*H199</f>
        <v>12.321600000000002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167</v>
      </c>
      <c r="AT199" s="229" t="s">
        <v>344</v>
      </c>
      <c r="AU199" s="229" t="s">
        <v>89</v>
      </c>
      <c r="AY199" s="17" t="s">
        <v>141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87</v>
      </c>
      <c r="BK199" s="230">
        <f>ROUND(I199*H199,2)</f>
        <v>0</v>
      </c>
      <c r="BL199" s="17" t="s">
        <v>148</v>
      </c>
      <c r="BM199" s="229" t="s">
        <v>245</v>
      </c>
    </row>
    <row r="200" s="2" customFormat="1">
      <c r="A200" s="38"/>
      <c r="B200" s="39"/>
      <c r="C200" s="40"/>
      <c r="D200" s="231" t="s">
        <v>149</v>
      </c>
      <c r="E200" s="40"/>
      <c r="F200" s="232" t="s">
        <v>355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149</v>
      </c>
      <c r="AU200" s="17" t="s">
        <v>89</v>
      </c>
    </row>
    <row r="201" s="13" customFormat="1">
      <c r="A201" s="13"/>
      <c r="B201" s="236"/>
      <c r="C201" s="237"/>
      <c r="D201" s="231" t="s">
        <v>151</v>
      </c>
      <c r="E201" s="238" t="s">
        <v>1</v>
      </c>
      <c r="F201" s="239" t="s">
        <v>356</v>
      </c>
      <c r="G201" s="237"/>
      <c r="H201" s="240">
        <v>154.02000000000001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151</v>
      </c>
      <c r="AU201" s="246" t="s">
        <v>89</v>
      </c>
      <c r="AV201" s="13" t="s">
        <v>89</v>
      </c>
      <c r="AW201" s="13" t="s">
        <v>36</v>
      </c>
      <c r="AX201" s="13" t="s">
        <v>79</v>
      </c>
      <c r="AY201" s="246" t="s">
        <v>141</v>
      </c>
    </row>
    <row r="202" s="14" customFormat="1">
      <c r="A202" s="14"/>
      <c r="B202" s="247"/>
      <c r="C202" s="248"/>
      <c r="D202" s="231" t="s">
        <v>151</v>
      </c>
      <c r="E202" s="249" t="s">
        <v>1</v>
      </c>
      <c r="F202" s="250" t="s">
        <v>153</v>
      </c>
      <c r="G202" s="248"/>
      <c r="H202" s="251">
        <v>154.02000000000001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7" t="s">
        <v>151</v>
      </c>
      <c r="AU202" s="257" t="s">
        <v>89</v>
      </c>
      <c r="AV202" s="14" t="s">
        <v>148</v>
      </c>
      <c r="AW202" s="14" t="s">
        <v>36</v>
      </c>
      <c r="AX202" s="14" t="s">
        <v>87</v>
      </c>
      <c r="AY202" s="257" t="s">
        <v>141</v>
      </c>
    </row>
    <row r="203" s="2" customFormat="1" ht="24.15" customHeight="1">
      <c r="A203" s="38"/>
      <c r="B203" s="39"/>
      <c r="C203" s="218" t="s">
        <v>249</v>
      </c>
      <c r="D203" s="218" t="s">
        <v>143</v>
      </c>
      <c r="E203" s="219" t="s">
        <v>357</v>
      </c>
      <c r="F203" s="220" t="s">
        <v>358</v>
      </c>
      <c r="G203" s="221" t="s">
        <v>146</v>
      </c>
      <c r="H203" s="222">
        <v>22</v>
      </c>
      <c r="I203" s="223"/>
      <c r="J203" s="224">
        <f>ROUND(I203*H203,2)</f>
        <v>0</v>
      </c>
      <c r="K203" s="220" t="s">
        <v>147</v>
      </c>
      <c r="L203" s="44"/>
      <c r="M203" s="225" t="s">
        <v>1</v>
      </c>
      <c r="N203" s="226" t="s">
        <v>44</v>
      </c>
      <c r="O203" s="91"/>
      <c r="P203" s="227">
        <f>O203*H203</f>
        <v>0</v>
      </c>
      <c r="Q203" s="227">
        <v>4.3699999999999997E-06</v>
      </c>
      <c r="R203" s="227">
        <f>Q203*H203</f>
        <v>9.6139999999999998E-05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148</v>
      </c>
      <c r="AT203" s="229" t="s">
        <v>143</v>
      </c>
      <c r="AU203" s="229" t="s">
        <v>89</v>
      </c>
      <c r="AY203" s="17" t="s">
        <v>141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87</v>
      </c>
      <c r="BK203" s="230">
        <f>ROUND(I203*H203,2)</f>
        <v>0</v>
      </c>
      <c r="BL203" s="17" t="s">
        <v>148</v>
      </c>
      <c r="BM203" s="229" t="s">
        <v>252</v>
      </c>
    </row>
    <row r="204" s="2" customFormat="1">
      <c r="A204" s="38"/>
      <c r="B204" s="39"/>
      <c r="C204" s="40"/>
      <c r="D204" s="231" t="s">
        <v>149</v>
      </c>
      <c r="E204" s="40"/>
      <c r="F204" s="232" t="s">
        <v>359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149</v>
      </c>
      <c r="AU204" s="17" t="s">
        <v>89</v>
      </c>
    </row>
    <row r="205" s="2" customFormat="1" ht="24.15" customHeight="1">
      <c r="A205" s="38"/>
      <c r="B205" s="39"/>
      <c r="C205" s="218" t="s">
        <v>202</v>
      </c>
      <c r="D205" s="218" t="s">
        <v>143</v>
      </c>
      <c r="E205" s="219" t="s">
        <v>360</v>
      </c>
      <c r="F205" s="220" t="s">
        <v>361</v>
      </c>
      <c r="G205" s="221" t="s">
        <v>146</v>
      </c>
      <c r="H205" s="222">
        <v>22</v>
      </c>
      <c r="I205" s="223"/>
      <c r="J205" s="224">
        <f>ROUND(I205*H205,2)</f>
        <v>0</v>
      </c>
      <c r="K205" s="220" t="s">
        <v>147</v>
      </c>
      <c r="L205" s="44"/>
      <c r="M205" s="225" t="s">
        <v>1</v>
      </c>
      <c r="N205" s="226" t="s">
        <v>44</v>
      </c>
      <c r="O205" s="91"/>
      <c r="P205" s="227">
        <f>O205*H205</f>
        <v>0</v>
      </c>
      <c r="Q205" s="227">
        <v>9.2399999999999996E-05</v>
      </c>
      <c r="R205" s="227">
        <f>Q205*H205</f>
        <v>0.0020328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148</v>
      </c>
      <c r="AT205" s="229" t="s">
        <v>143</v>
      </c>
      <c r="AU205" s="229" t="s">
        <v>89</v>
      </c>
      <c r="AY205" s="17" t="s">
        <v>141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87</v>
      </c>
      <c r="BK205" s="230">
        <f>ROUND(I205*H205,2)</f>
        <v>0</v>
      </c>
      <c r="BL205" s="17" t="s">
        <v>148</v>
      </c>
      <c r="BM205" s="229" t="s">
        <v>256</v>
      </c>
    </row>
    <row r="206" s="2" customFormat="1">
      <c r="A206" s="38"/>
      <c r="B206" s="39"/>
      <c r="C206" s="40"/>
      <c r="D206" s="231" t="s">
        <v>149</v>
      </c>
      <c r="E206" s="40"/>
      <c r="F206" s="232" t="s">
        <v>362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149</v>
      </c>
      <c r="AU206" s="17" t="s">
        <v>89</v>
      </c>
    </row>
    <row r="207" s="12" customFormat="1" ht="22.8" customHeight="1">
      <c r="A207" s="12"/>
      <c r="B207" s="202"/>
      <c r="C207" s="203"/>
      <c r="D207" s="204" t="s">
        <v>78</v>
      </c>
      <c r="E207" s="216" t="s">
        <v>363</v>
      </c>
      <c r="F207" s="216" t="s">
        <v>364</v>
      </c>
      <c r="G207" s="203"/>
      <c r="H207" s="203"/>
      <c r="I207" s="206"/>
      <c r="J207" s="217">
        <f>BK207</f>
        <v>0</v>
      </c>
      <c r="K207" s="203"/>
      <c r="L207" s="208"/>
      <c r="M207" s="209"/>
      <c r="N207" s="210"/>
      <c r="O207" s="210"/>
      <c r="P207" s="211">
        <f>SUM(P208:P209)</f>
        <v>0</v>
      </c>
      <c r="Q207" s="210"/>
      <c r="R207" s="211">
        <f>SUM(R208:R209)</f>
        <v>0</v>
      </c>
      <c r="S207" s="210"/>
      <c r="T207" s="212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3" t="s">
        <v>87</v>
      </c>
      <c r="AT207" s="214" t="s">
        <v>78</v>
      </c>
      <c r="AU207" s="214" t="s">
        <v>87</v>
      </c>
      <c r="AY207" s="213" t="s">
        <v>141</v>
      </c>
      <c r="BK207" s="215">
        <f>SUM(BK208:BK209)</f>
        <v>0</v>
      </c>
    </row>
    <row r="208" s="2" customFormat="1" ht="33" customHeight="1">
      <c r="A208" s="38"/>
      <c r="B208" s="39"/>
      <c r="C208" s="218" t="s">
        <v>7</v>
      </c>
      <c r="D208" s="218" t="s">
        <v>143</v>
      </c>
      <c r="E208" s="219" t="s">
        <v>365</v>
      </c>
      <c r="F208" s="220" t="s">
        <v>366</v>
      </c>
      <c r="G208" s="221" t="s">
        <v>240</v>
      </c>
      <c r="H208" s="222">
        <v>190.72200000000001</v>
      </c>
      <c r="I208" s="223"/>
      <c r="J208" s="224">
        <f>ROUND(I208*H208,2)</f>
        <v>0</v>
      </c>
      <c r="K208" s="220" t="s">
        <v>147</v>
      </c>
      <c r="L208" s="44"/>
      <c r="M208" s="225" t="s">
        <v>1</v>
      </c>
      <c r="N208" s="226" t="s">
        <v>44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148</v>
      </c>
      <c r="AT208" s="229" t="s">
        <v>143</v>
      </c>
      <c r="AU208" s="229" t="s">
        <v>89</v>
      </c>
      <c r="AY208" s="17" t="s">
        <v>141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87</v>
      </c>
      <c r="BK208" s="230">
        <f>ROUND(I208*H208,2)</f>
        <v>0</v>
      </c>
      <c r="BL208" s="17" t="s">
        <v>148</v>
      </c>
      <c r="BM208" s="229" t="s">
        <v>260</v>
      </c>
    </row>
    <row r="209" s="2" customFormat="1">
      <c r="A209" s="38"/>
      <c r="B209" s="39"/>
      <c r="C209" s="40"/>
      <c r="D209" s="231" t="s">
        <v>149</v>
      </c>
      <c r="E209" s="40"/>
      <c r="F209" s="232" t="s">
        <v>367</v>
      </c>
      <c r="G209" s="40"/>
      <c r="H209" s="40"/>
      <c r="I209" s="233"/>
      <c r="J209" s="40"/>
      <c r="K209" s="40"/>
      <c r="L209" s="44"/>
      <c r="M209" s="281"/>
      <c r="N209" s="282"/>
      <c r="O209" s="283"/>
      <c r="P209" s="283"/>
      <c r="Q209" s="283"/>
      <c r="R209" s="283"/>
      <c r="S209" s="283"/>
      <c r="T209" s="284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149</v>
      </c>
      <c r="AU209" s="17" t="s">
        <v>89</v>
      </c>
    </row>
    <row r="210" s="2" customFormat="1" ht="6.96" customHeight="1">
      <c r="A210" s="38"/>
      <c r="B210" s="66"/>
      <c r="C210" s="67"/>
      <c r="D210" s="67"/>
      <c r="E210" s="67"/>
      <c r="F210" s="67"/>
      <c r="G210" s="67"/>
      <c r="H210" s="67"/>
      <c r="I210" s="67"/>
      <c r="J210" s="67"/>
      <c r="K210" s="67"/>
      <c r="L210" s="44"/>
      <c r="M210" s="38"/>
      <c r="O210" s="38"/>
      <c r="P210" s="38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</row>
  </sheetData>
  <sheetProtection sheet="1" autoFilter="0" formatColumns="0" formatRows="0" objects="1" scenarios="1" spinCount="100000" saltValue="iFp53e5Jmj4Yd+IdTsfYQQM3ZOjtoNqJutMQOggmc9bPXao8cjkQX8yBJc3xgcF9pwmBUiJjgWNbumZKpVBf5Q==" hashValue="nIAQ72+EuEKxOW3S1DvA94aaSYF6zngdp76pRi3E7PC45fnCKQT2qi0GfnPUWQXlcozkXoK4Xg68JNdt8Dr45A==" algorithmName="SHA-512" password="C7A2"/>
  <autoFilter ref="C120:K20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114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Komunikace Sadová, Svatoplukova, Lomená - projektová dokumentace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368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28</v>
      </c>
      <c r="J24" s="143" t="s">
        <v>35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ROUND((SUM(BE121:BE186)),  2)</f>
        <v>0</v>
      </c>
      <c r="G33" s="38"/>
      <c r="H33" s="38"/>
      <c r="I33" s="155">
        <v>0.20999999999999999</v>
      </c>
      <c r="J33" s="154">
        <f>ROUND(((SUM(BE121:BE186))*I33),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ROUND((SUM(BF121:BF186)),  2)</f>
        <v>0</v>
      </c>
      <c r="G34" s="38"/>
      <c r="H34" s="38"/>
      <c r="I34" s="155">
        <v>0.12</v>
      </c>
      <c r="J34" s="154">
        <f>ROUND(((SUM(BF121:BF186))*I34),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ROUND((SUM(BG121:BG186)),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ROUND((SUM(BH121:BH186)),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ROUND((SUM(BI121:BI186)),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Komunikace Sadová, Svatoplukova, Lomená - projektová dokumentace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111 - Chodníky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Šternberk</v>
      </c>
      <c r="G89" s="40"/>
      <c r="H89" s="40"/>
      <c r="I89" s="32" t="s">
        <v>22</v>
      </c>
      <c r="J89" s="79" t="str">
        <f>IF(J12="","",J12)</f>
        <v>30. 7. 2024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Město Šternberk,Hor.náměstí 78/16,785 01 Šternberk</v>
      </c>
      <c r="G91" s="40"/>
      <c r="H91" s="40"/>
      <c r="I91" s="32" t="s">
        <v>32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TERRA-POZEMKOVÉ ÚPRAVY,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118</v>
      </c>
      <c r="D94" s="176"/>
      <c r="E94" s="176"/>
      <c r="F94" s="176"/>
      <c r="G94" s="176"/>
      <c r="H94" s="176"/>
      <c r="I94" s="176"/>
      <c r="J94" s="177" t="s">
        <v>119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120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79"/>
      <c r="C97" s="180"/>
      <c r="D97" s="181" t="s">
        <v>122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123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285</v>
      </c>
      <c r="E99" s="188"/>
      <c r="F99" s="188"/>
      <c r="G99" s="188"/>
      <c r="H99" s="188"/>
      <c r="I99" s="188"/>
      <c r="J99" s="189">
        <f>J151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125</v>
      </c>
      <c r="E100" s="188"/>
      <c r="F100" s="188"/>
      <c r="G100" s="188"/>
      <c r="H100" s="188"/>
      <c r="I100" s="188"/>
      <c r="J100" s="189">
        <f>J171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286</v>
      </c>
      <c r="E101" s="188"/>
      <c r="F101" s="188"/>
      <c r="G101" s="188"/>
      <c r="H101" s="188"/>
      <c r="I101" s="188"/>
      <c r="J101" s="189">
        <f>J184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Komunikace Sadová, Svatoplukova, Lomená - projektová dokumentace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115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111 - Chodníky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Šternberk</v>
      </c>
      <c r="G115" s="40"/>
      <c r="H115" s="40"/>
      <c r="I115" s="32" t="s">
        <v>22</v>
      </c>
      <c r="J115" s="79" t="str">
        <f>IF(J12="","",J12)</f>
        <v>30. 7. 2024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24</v>
      </c>
      <c r="D117" s="40"/>
      <c r="E117" s="40"/>
      <c r="F117" s="27" t="str">
        <f>E15</f>
        <v>Město Šternberk,Hor.náměstí 78/16,785 01 Šternberk</v>
      </c>
      <c r="G117" s="40"/>
      <c r="H117" s="40"/>
      <c r="I117" s="32" t="s">
        <v>32</v>
      </c>
      <c r="J117" s="36" t="str">
        <f>E21</f>
        <v>TERRA-POZEMKOVÉ ÚPRAVY,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40.0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37</v>
      </c>
      <c r="J118" s="36" t="str">
        <f>E24</f>
        <v>TERRA-POZEMKOVÉ ÚPRAVY,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127</v>
      </c>
      <c r="D120" s="194" t="s">
        <v>64</v>
      </c>
      <c r="E120" s="194" t="s">
        <v>60</v>
      </c>
      <c r="F120" s="194" t="s">
        <v>61</v>
      </c>
      <c r="G120" s="194" t="s">
        <v>128</v>
      </c>
      <c r="H120" s="194" t="s">
        <v>129</v>
      </c>
      <c r="I120" s="194" t="s">
        <v>130</v>
      </c>
      <c r="J120" s="194" t="s">
        <v>119</v>
      </c>
      <c r="K120" s="195" t="s">
        <v>131</v>
      </c>
      <c r="L120" s="196"/>
      <c r="M120" s="100" t="s">
        <v>1</v>
      </c>
      <c r="N120" s="101" t="s">
        <v>43</v>
      </c>
      <c r="O120" s="101" t="s">
        <v>132</v>
      </c>
      <c r="P120" s="101" t="s">
        <v>133</v>
      </c>
      <c r="Q120" s="101" t="s">
        <v>134</v>
      </c>
      <c r="R120" s="101" t="s">
        <v>135</v>
      </c>
      <c r="S120" s="101" t="s">
        <v>136</v>
      </c>
      <c r="T120" s="102" t="s">
        <v>137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138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231.66433299999994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78</v>
      </c>
      <c r="AU121" s="17" t="s">
        <v>121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78</v>
      </c>
      <c r="E122" s="205" t="s">
        <v>139</v>
      </c>
      <c r="F122" s="205" t="s">
        <v>140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P123+P151+P171+P184</f>
        <v>0</v>
      </c>
      <c r="Q122" s="210"/>
      <c r="R122" s="211">
        <f>R123+R151+R171+R184</f>
        <v>231.66433299999994</v>
      </c>
      <c r="S122" s="210"/>
      <c r="T122" s="212">
        <f>T123+T151+T171+T184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87</v>
      </c>
      <c r="AT122" s="214" t="s">
        <v>78</v>
      </c>
      <c r="AU122" s="214" t="s">
        <v>79</v>
      </c>
      <c r="AY122" s="213" t="s">
        <v>141</v>
      </c>
      <c r="BK122" s="215">
        <f>BK123+BK151+BK171+BK184</f>
        <v>0</v>
      </c>
    </row>
    <row r="123" s="12" customFormat="1" ht="22.8" customHeight="1">
      <c r="A123" s="12"/>
      <c r="B123" s="202"/>
      <c r="C123" s="203"/>
      <c r="D123" s="204" t="s">
        <v>78</v>
      </c>
      <c r="E123" s="216" t="s">
        <v>84</v>
      </c>
      <c r="F123" s="216" t="s">
        <v>142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SUM(P124:P150)</f>
        <v>0</v>
      </c>
      <c r="Q123" s="210"/>
      <c r="R123" s="211">
        <f>SUM(R124:R150)</f>
        <v>8.6549999999999994</v>
      </c>
      <c r="S123" s="210"/>
      <c r="T123" s="212">
        <f>SUM(T124:T150)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87</v>
      </c>
      <c r="AT123" s="214" t="s">
        <v>78</v>
      </c>
      <c r="AU123" s="214" t="s">
        <v>87</v>
      </c>
      <c r="AY123" s="213" t="s">
        <v>141</v>
      </c>
      <c r="BK123" s="215">
        <f>SUM(BK124:BK150)</f>
        <v>0</v>
      </c>
    </row>
    <row r="124" s="2" customFormat="1" ht="33" customHeight="1">
      <c r="A124" s="38"/>
      <c r="B124" s="39"/>
      <c r="C124" s="218" t="s">
        <v>87</v>
      </c>
      <c r="D124" s="218" t="s">
        <v>143</v>
      </c>
      <c r="E124" s="219" t="s">
        <v>287</v>
      </c>
      <c r="F124" s="220" t="s">
        <v>288</v>
      </c>
      <c r="G124" s="221" t="s">
        <v>201</v>
      </c>
      <c r="H124" s="222">
        <v>12.975</v>
      </c>
      <c r="I124" s="223"/>
      <c r="J124" s="224">
        <f>ROUND(I124*H124,2)</f>
        <v>0</v>
      </c>
      <c r="K124" s="220" t="s">
        <v>147</v>
      </c>
      <c r="L124" s="44"/>
      <c r="M124" s="225" t="s">
        <v>1</v>
      </c>
      <c r="N124" s="226" t="s">
        <v>44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148</v>
      </c>
      <c r="AT124" s="229" t="s">
        <v>143</v>
      </c>
      <c r="AU124" s="229" t="s">
        <v>89</v>
      </c>
      <c r="AY124" s="17" t="s">
        <v>141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87</v>
      </c>
      <c r="BK124" s="230">
        <f>ROUND(I124*H124,2)</f>
        <v>0</v>
      </c>
      <c r="BL124" s="17" t="s">
        <v>148</v>
      </c>
      <c r="BM124" s="229" t="s">
        <v>89</v>
      </c>
    </row>
    <row r="125" s="2" customFormat="1">
      <c r="A125" s="38"/>
      <c r="B125" s="39"/>
      <c r="C125" s="40"/>
      <c r="D125" s="231" t="s">
        <v>149</v>
      </c>
      <c r="E125" s="40"/>
      <c r="F125" s="232" t="s">
        <v>289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149</v>
      </c>
      <c r="AU125" s="17" t="s">
        <v>89</v>
      </c>
    </row>
    <row r="126" s="13" customFormat="1">
      <c r="A126" s="13"/>
      <c r="B126" s="236"/>
      <c r="C126" s="237"/>
      <c r="D126" s="231" t="s">
        <v>151</v>
      </c>
      <c r="E126" s="238" t="s">
        <v>1</v>
      </c>
      <c r="F126" s="239" t="s">
        <v>369</v>
      </c>
      <c r="G126" s="237"/>
      <c r="H126" s="240">
        <v>11.658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151</v>
      </c>
      <c r="AU126" s="246" t="s">
        <v>89</v>
      </c>
      <c r="AV126" s="13" t="s">
        <v>89</v>
      </c>
      <c r="AW126" s="13" t="s">
        <v>36</v>
      </c>
      <c r="AX126" s="13" t="s">
        <v>79</v>
      </c>
      <c r="AY126" s="246" t="s">
        <v>141</v>
      </c>
    </row>
    <row r="127" s="13" customFormat="1">
      <c r="A127" s="13"/>
      <c r="B127" s="236"/>
      <c r="C127" s="237"/>
      <c r="D127" s="231" t="s">
        <v>151</v>
      </c>
      <c r="E127" s="238" t="s">
        <v>1</v>
      </c>
      <c r="F127" s="239" t="s">
        <v>370</v>
      </c>
      <c r="G127" s="237"/>
      <c r="H127" s="240">
        <v>1.317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151</v>
      </c>
      <c r="AU127" s="246" t="s">
        <v>89</v>
      </c>
      <c r="AV127" s="13" t="s">
        <v>89</v>
      </c>
      <c r="AW127" s="13" t="s">
        <v>36</v>
      </c>
      <c r="AX127" s="13" t="s">
        <v>79</v>
      </c>
      <c r="AY127" s="246" t="s">
        <v>141</v>
      </c>
    </row>
    <row r="128" s="14" customFormat="1">
      <c r="A128" s="14"/>
      <c r="B128" s="247"/>
      <c r="C128" s="248"/>
      <c r="D128" s="231" t="s">
        <v>151</v>
      </c>
      <c r="E128" s="249" t="s">
        <v>1</v>
      </c>
      <c r="F128" s="250" t="s">
        <v>153</v>
      </c>
      <c r="G128" s="248"/>
      <c r="H128" s="251">
        <v>12.975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151</v>
      </c>
      <c r="AU128" s="257" t="s">
        <v>89</v>
      </c>
      <c r="AV128" s="14" t="s">
        <v>148</v>
      </c>
      <c r="AW128" s="14" t="s">
        <v>36</v>
      </c>
      <c r="AX128" s="14" t="s">
        <v>87</v>
      </c>
      <c r="AY128" s="257" t="s">
        <v>141</v>
      </c>
    </row>
    <row r="129" s="2" customFormat="1" ht="37.8" customHeight="1">
      <c r="A129" s="38"/>
      <c r="B129" s="39"/>
      <c r="C129" s="218" t="s">
        <v>89</v>
      </c>
      <c r="D129" s="218" t="s">
        <v>143</v>
      </c>
      <c r="E129" s="219" t="s">
        <v>291</v>
      </c>
      <c r="F129" s="220" t="s">
        <v>292</v>
      </c>
      <c r="G129" s="221" t="s">
        <v>201</v>
      </c>
      <c r="H129" s="222">
        <v>12.975</v>
      </c>
      <c r="I129" s="223"/>
      <c r="J129" s="224">
        <f>ROUND(I129*H129,2)</f>
        <v>0</v>
      </c>
      <c r="K129" s="220" t="s">
        <v>147</v>
      </c>
      <c r="L129" s="44"/>
      <c r="M129" s="225" t="s">
        <v>1</v>
      </c>
      <c r="N129" s="226" t="s">
        <v>44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148</v>
      </c>
      <c r="AT129" s="229" t="s">
        <v>143</v>
      </c>
      <c r="AU129" s="229" t="s">
        <v>89</v>
      </c>
      <c r="AY129" s="17" t="s">
        <v>141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87</v>
      </c>
      <c r="BK129" s="230">
        <f>ROUND(I129*H129,2)</f>
        <v>0</v>
      </c>
      <c r="BL129" s="17" t="s">
        <v>148</v>
      </c>
      <c r="BM129" s="229" t="s">
        <v>148</v>
      </c>
    </row>
    <row r="130" s="2" customFormat="1">
      <c r="A130" s="38"/>
      <c r="B130" s="39"/>
      <c r="C130" s="40"/>
      <c r="D130" s="231" t="s">
        <v>149</v>
      </c>
      <c r="E130" s="40"/>
      <c r="F130" s="232" t="s">
        <v>293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149</v>
      </c>
      <c r="AU130" s="17" t="s">
        <v>89</v>
      </c>
    </row>
    <row r="131" s="2" customFormat="1" ht="37.8" customHeight="1">
      <c r="A131" s="38"/>
      <c r="B131" s="39"/>
      <c r="C131" s="218" t="s">
        <v>158</v>
      </c>
      <c r="D131" s="218" t="s">
        <v>143</v>
      </c>
      <c r="E131" s="219" t="s">
        <v>294</v>
      </c>
      <c r="F131" s="220" t="s">
        <v>295</v>
      </c>
      <c r="G131" s="221" t="s">
        <v>201</v>
      </c>
      <c r="H131" s="222">
        <v>129.75</v>
      </c>
      <c r="I131" s="223"/>
      <c r="J131" s="224">
        <f>ROUND(I131*H131,2)</f>
        <v>0</v>
      </c>
      <c r="K131" s="220" t="s">
        <v>147</v>
      </c>
      <c r="L131" s="44"/>
      <c r="M131" s="225" t="s">
        <v>1</v>
      </c>
      <c r="N131" s="226" t="s">
        <v>44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148</v>
      </c>
      <c r="AT131" s="229" t="s">
        <v>143</v>
      </c>
      <c r="AU131" s="229" t="s">
        <v>89</v>
      </c>
      <c r="AY131" s="17" t="s">
        <v>141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87</v>
      </c>
      <c r="BK131" s="230">
        <f>ROUND(I131*H131,2)</f>
        <v>0</v>
      </c>
      <c r="BL131" s="17" t="s">
        <v>148</v>
      </c>
      <c r="BM131" s="229" t="s">
        <v>161</v>
      </c>
    </row>
    <row r="132" s="2" customFormat="1">
      <c r="A132" s="38"/>
      <c r="B132" s="39"/>
      <c r="C132" s="40"/>
      <c r="D132" s="231" t="s">
        <v>149</v>
      </c>
      <c r="E132" s="40"/>
      <c r="F132" s="232" t="s">
        <v>296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149</v>
      </c>
      <c r="AU132" s="17" t="s">
        <v>89</v>
      </c>
    </row>
    <row r="133" s="13" customFormat="1">
      <c r="A133" s="13"/>
      <c r="B133" s="236"/>
      <c r="C133" s="237"/>
      <c r="D133" s="231" t="s">
        <v>151</v>
      </c>
      <c r="E133" s="238" t="s">
        <v>1</v>
      </c>
      <c r="F133" s="239" t="s">
        <v>371</v>
      </c>
      <c r="G133" s="237"/>
      <c r="H133" s="240">
        <v>129.75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151</v>
      </c>
      <c r="AU133" s="246" t="s">
        <v>89</v>
      </c>
      <c r="AV133" s="13" t="s">
        <v>89</v>
      </c>
      <c r="AW133" s="13" t="s">
        <v>36</v>
      </c>
      <c r="AX133" s="13" t="s">
        <v>79</v>
      </c>
      <c r="AY133" s="246" t="s">
        <v>141</v>
      </c>
    </row>
    <row r="134" s="14" customFormat="1">
      <c r="A134" s="14"/>
      <c r="B134" s="247"/>
      <c r="C134" s="248"/>
      <c r="D134" s="231" t="s">
        <v>151</v>
      </c>
      <c r="E134" s="249" t="s">
        <v>1</v>
      </c>
      <c r="F134" s="250" t="s">
        <v>153</v>
      </c>
      <c r="G134" s="248"/>
      <c r="H134" s="251">
        <v>129.75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151</v>
      </c>
      <c r="AU134" s="257" t="s">
        <v>89</v>
      </c>
      <c r="AV134" s="14" t="s">
        <v>148</v>
      </c>
      <c r="AW134" s="14" t="s">
        <v>36</v>
      </c>
      <c r="AX134" s="14" t="s">
        <v>87</v>
      </c>
      <c r="AY134" s="257" t="s">
        <v>141</v>
      </c>
    </row>
    <row r="135" s="2" customFormat="1" ht="33" customHeight="1">
      <c r="A135" s="38"/>
      <c r="B135" s="39"/>
      <c r="C135" s="218" t="s">
        <v>148</v>
      </c>
      <c r="D135" s="218" t="s">
        <v>143</v>
      </c>
      <c r="E135" s="219" t="s">
        <v>298</v>
      </c>
      <c r="F135" s="220" t="s">
        <v>299</v>
      </c>
      <c r="G135" s="221" t="s">
        <v>240</v>
      </c>
      <c r="H135" s="222">
        <v>23.355</v>
      </c>
      <c r="I135" s="223"/>
      <c r="J135" s="224">
        <f>ROUND(I135*H135,2)</f>
        <v>0</v>
      </c>
      <c r="K135" s="220" t="s">
        <v>147</v>
      </c>
      <c r="L135" s="44"/>
      <c r="M135" s="225" t="s">
        <v>1</v>
      </c>
      <c r="N135" s="226" t="s">
        <v>44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148</v>
      </c>
      <c r="AT135" s="229" t="s">
        <v>143</v>
      </c>
      <c r="AU135" s="229" t="s">
        <v>89</v>
      </c>
      <c r="AY135" s="17" t="s">
        <v>141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87</v>
      </c>
      <c r="BK135" s="230">
        <f>ROUND(I135*H135,2)</f>
        <v>0</v>
      </c>
      <c r="BL135" s="17" t="s">
        <v>148</v>
      </c>
      <c r="BM135" s="229" t="s">
        <v>167</v>
      </c>
    </row>
    <row r="136" s="2" customFormat="1">
      <c r="A136" s="38"/>
      <c r="B136" s="39"/>
      <c r="C136" s="40"/>
      <c r="D136" s="231" t="s">
        <v>149</v>
      </c>
      <c r="E136" s="40"/>
      <c r="F136" s="232" t="s">
        <v>265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149</v>
      </c>
      <c r="AU136" s="17" t="s">
        <v>89</v>
      </c>
    </row>
    <row r="137" s="13" customFormat="1">
      <c r="A137" s="13"/>
      <c r="B137" s="236"/>
      <c r="C137" s="237"/>
      <c r="D137" s="231" t="s">
        <v>151</v>
      </c>
      <c r="E137" s="238" t="s">
        <v>1</v>
      </c>
      <c r="F137" s="239" t="s">
        <v>372</v>
      </c>
      <c r="G137" s="237"/>
      <c r="H137" s="240">
        <v>23.355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151</v>
      </c>
      <c r="AU137" s="246" t="s">
        <v>89</v>
      </c>
      <c r="AV137" s="13" t="s">
        <v>89</v>
      </c>
      <c r="AW137" s="13" t="s">
        <v>36</v>
      </c>
      <c r="AX137" s="13" t="s">
        <v>79</v>
      </c>
      <c r="AY137" s="246" t="s">
        <v>141</v>
      </c>
    </row>
    <row r="138" s="14" customFormat="1">
      <c r="A138" s="14"/>
      <c r="B138" s="247"/>
      <c r="C138" s="248"/>
      <c r="D138" s="231" t="s">
        <v>151</v>
      </c>
      <c r="E138" s="249" t="s">
        <v>1</v>
      </c>
      <c r="F138" s="250" t="s">
        <v>153</v>
      </c>
      <c r="G138" s="248"/>
      <c r="H138" s="251">
        <v>23.355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7" t="s">
        <v>151</v>
      </c>
      <c r="AU138" s="257" t="s">
        <v>89</v>
      </c>
      <c r="AV138" s="14" t="s">
        <v>148</v>
      </c>
      <c r="AW138" s="14" t="s">
        <v>36</v>
      </c>
      <c r="AX138" s="14" t="s">
        <v>87</v>
      </c>
      <c r="AY138" s="257" t="s">
        <v>141</v>
      </c>
    </row>
    <row r="139" s="2" customFormat="1" ht="24.15" customHeight="1">
      <c r="A139" s="38"/>
      <c r="B139" s="39"/>
      <c r="C139" s="218" t="s">
        <v>171</v>
      </c>
      <c r="D139" s="218" t="s">
        <v>143</v>
      </c>
      <c r="E139" s="219" t="s">
        <v>301</v>
      </c>
      <c r="F139" s="220" t="s">
        <v>302</v>
      </c>
      <c r="G139" s="221" t="s">
        <v>166</v>
      </c>
      <c r="H139" s="222">
        <v>201.989</v>
      </c>
      <c r="I139" s="223"/>
      <c r="J139" s="224">
        <f>ROUND(I139*H139,2)</f>
        <v>0</v>
      </c>
      <c r="K139" s="220" t="s">
        <v>147</v>
      </c>
      <c r="L139" s="44"/>
      <c r="M139" s="225" t="s">
        <v>1</v>
      </c>
      <c r="N139" s="226" t="s">
        <v>44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148</v>
      </c>
      <c r="AT139" s="229" t="s">
        <v>143</v>
      </c>
      <c r="AU139" s="229" t="s">
        <v>89</v>
      </c>
      <c r="AY139" s="17" t="s">
        <v>141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87</v>
      </c>
      <c r="BK139" s="230">
        <f>ROUND(I139*H139,2)</f>
        <v>0</v>
      </c>
      <c r="BL139" s="17" t="s">
        <v>148</v>
      </c>
      <c r="BM139" s="229" t="s">
        <v>174</v>
      </c>
    </row>
    <row r="140" s="2" customFormat="1">
      <c r="A140" s="38"/>
      <c r="B140" s="39"/>
      <c r="C140" s="40"/>
      <c r="D140" s="231" t="s">
        <v>149</v>
      </c>
      <c r="E140" s="40"/>
      <c r="F140" s="232" t="s">
        <v>303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149</v>
      </c>
      <c r="AU140" s="17" t="s">
        <v>89</v>
      </c>
    </row>
    <row r="141" s="13" customFormat="1">
      <c r="A141" s="13"/>
      <c r="B141" s="236"/>
      <c r="C141" s="237"/>
      <c r="D141" s="231" t="s">
        <v>151</v>
      </c>
      <c r="E141" s="238" t="s">
        <v>1</v>
      </c>
      <c r="F141" s="239" t="s">
        <v>373</v>
      </c>
      <c r="G141" s="237"/>
      <c r="H141" s="240">
        <v>201.989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151</v>
      </c>
      <c r="AU141" s="246" t="s">
        <v>89</v>
      </c>
      <c r="AV141" s="13" t="s">
        <v>89</v>
      </c>
      <c r="AW141" s="13" t="s">
        <v>36</v>
      </c>
      <c r="AX141" s="13" t="s">
        <v>79</v>
      </c>
      <c r="AY141" s="246" t="s">
        <v>141</v>
      </c>
    </row>
    <row r="142" s="14" customFormat="1">
      <c r="A142" s="14"/>
      <c r="B142" s="247"/>
      <c r="C142" s="248"/>
      <c r="D142" s="231" t="s">
        <v>151</v>
      </c>
      <c r="E142" s="249" t="s">
        <v>1</v>
      </c>
      <c r="F142" s="250" t="s">
        <v>153</v>
      </c>
      <c r="G142" s="248"/>
      <c r="H142" s="251">
        <v>201.989</v>
      </c>
      <c r="I142" s="252"/>
      <c r="J142" s="248"/>
      <c r="K142" s="248"/>
      <c r="L142" s="253"/>
      <c r="M142" s="254"/>
      <c r="N142" s="255"/>
      <c r="O142" s="255"/>
      <c r="P142" s="255"/>
      <c r="Q142" s="255"/>
      <c r="R142" s="255"/>
      <c r="S142" s="255"/>
      <c r="T142" s="25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7" t="s">
        <v>151</v>
      </c>
      <c r="AU142" s="257" t="s">
        <v>89</v>
      </c>
      <c r="AV142" s="14" t="s">
        <v>148</v>
      </c>
      <c r="AW142" s="14" t="s">
        <v>36</v>
      </c>
      <c r="AX142" s="14" t="s">
        <v>87</v>
      </c>
      <c r="AY142" s="257" t="s">
        <v>141</v>
      </c>
    </row>
    <row r="143" s="2" customFormat="1" ht="24.15" customHeight="1">
      <c r="A143" s="38"/>
      <c r="B143" s="39"/>
      <c r="C143" s="218" t="s">
        <v>161</v>
      </c>
      <c r="D143" s="218" t="s">
        <v>143</v>
      </c>
      <c r="E143" s="219" t="s">
        <v>374</v>
      </c>
      <c r="F143" s="220" t="s">
        <v>375</v>
      </c>
      <c r="G143" s="221" t="s">
        <v>201</v>
      </c>
      <c r="H143" s="222">
        <v>4.4160000000000004</v>
      </c>
      <c r="I143" s="223"/>
      <c r="J143" s="224">
        <f>ROUND(I143*H143,2)</f>
        <v>0</v>
      </c>
      <c r="K143" s="220" t="s">
        <v>147</v>
      </c>
      <c r="L143" s="44"/>
      <c r="M143" s="225" t="s">
        <v>1</v>
      </c>
      <c r="N143" s="226" t="s">
        <v>44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148</v>
      </c>
      <c r="AT143" s="229" t="s">
        <v>143</v>
      </c>
      <c r="AU143" s="229" t="s">
        <v>89</v>
      </c>
      <c r="AY143" s="17" t="s">
        <v>141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87</v>
      </c>
      <c r="BK143" s="230">
        <f>ROUND(I143*H143,2)</f>
        <v>0</v>
      </c>
      <c r="BL143" s="17" t="s">
        <v>148</v>
      </c>
      <c r="BM143" s="229" t="s">
        <v>8</v>
      </c>
    </row>
    <row r="144" s="2" customFormat="1">
      <c r="A144" s="38"/>
      <c r="B144" s="39"/>
      <c r="C144" s="40"/>
      <c r="D144" s="231" t="s">
        <v>149</v>
      </c>
      <c r="E144" s="40"/>
      <c r="F144" s="232" t="s">
        <v>376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89</v>
      </c>
    </row>
    <row r="145" s="13" customFormat="1">
      <c r="A145" s="13"/>
      <c r="B145" s="236"/>
      <c r="C145" s="237"/>
      <c r="D145" s="231" t="s">
        <v>151</v>
      </c>
      <c r="E145" s="238" t="s">
        <v>1</v>
      </c>
      <c r="F145" s="239" t="s">
        <v>377</v>
      </c>
      <c r="G145" s="237"/>
      <c r="H145" s="240">
        <v>4.4160000000000004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151</v>
      </c>
      <c r="AU145" s="246" t="s">
        <v>89</v>
      </c>
      <c r="AV145" s="13" t="s">
        <v>89</v>
      </c>
      <c r="AW145" s="13" t="s">
        <v>36</v>
      </c>
      <c r="AX145" s="13" t="s">
        <v>79</v>
      </c>
      <c r="AY145" s="246" t="s">
        <v>141</v>
      </c>
    </row>
    <row r="146" s="14" customFormat="1">
      <c r="A146" s="14"/>
      <c r="B146" s="247"/>
      <c r="C146" s="248"/>
      <c r="D146" s="231" t="s">
        <v>151</v>
      </c>
      <c r="E146" s="249" t="s">
        <v>1</v>
      </c>
      <c r="F146" s="250" t="s">
        <v>153</v>
      </c>
      <c r="G146" s="248"/>
      <c r="H146" s="251">
        <v>4.4160000000000004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151</v>
      </c>
      <c r="AU146" s="257" t="s">
        <v>89</v>
      </c>
      <c r="AV146" s="14" t="s">
        <v>148</v>
      </c>
      <c r="AW146" s="14" t="s">
        <v>36</v>
      </c>
      <c r="AX146" s="14" t="s">
        <v>87</v>
      </c>
      <c r="AY146" s="257" t="s">
        <v>141</v>
      </c>
    </row>
    <row r="147" s="2" customFormat="1" ht="16.5" customHeight="1">
      <c r="A147" s="38"/>
      <c r="B147" s="39"/>
      <c r="C147" s="271" t="s">
        <v>183</v>
      </c>
      <c r="D147" s="271" t="s">
        <v>344</v>
      </c>
      <c r="E147" s="272" t="s">
        <v>378</v>
      </c>
      <c r="F147" s="273" t="s">
        <v>379</v>
      </c>
      <c r="G147" s="274" t="s">
        <v>240</v>
      </c>
      <c r="H147" s="275">
        <v>8.6549999999999994</v>
      </c>
      <c r="I147" s="276"/>
      <c r="J147" s="277">
        <f>ROUND(I147*H147,2)</f>
        <v>0</v>
      </c>
      <c r="K147" s="273" t="s">
        <v>147</v>
      </c>
      <c r="L147" s="278"/>
      <c r="M147" s="279" t="s">
        <v>1</v>
      </c>
      <c r="N147" s="280" t="s">
        <v>44</v>
      </c>
      <c r="O147" s="91"/>
      <c r="P147" s="227">
        <f>O147*H147</f>
        <v>0</v>
      </c>
      <c r="Q147" s="227">
        <v>1</v>
      </c>
      <c r="R147" s="227">
        <f>Q147*H147</f>
        <v>8.6549999999999994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167</v>
      </c>
      <c r="AT147" s="229" t="s">
        <v>344</v>
      </c>
      <c r="AU147" s="229" t="s">
        <v>89</v>
      </c>
      <c r="AY147" s="17" t="s">
        <v>141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87</v>
      </c>
      <c r="BK147" s="230">
        <f>ROUND(I147*H147,2)</f>
        <v>0</v>
      </c>
      <c r="BL147" s="17" t="s">
        <v>148</v>
      </c>
      <c r="BM147" s="229" t="s">
        <v>186</v>
      </c>
    </row>
    <row r="148" s="2" customFormat="1">
      <c r="A148" s="38"/>
      <c r="B148" s="39"/>
      <c r="C148" s="40"/>
      <c r="D148" s="231" t="s">
        <v>149</v>
      </c>
      <c r="E148" s="40"/>
      <c r="F148" s="232" t="s">
        <v>379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149</v>
      </c>
      <c r="AU148" s="17" t="s">
        <v>89</v>
      </c>
    </row>
    <row r="149" s="13" customFormat="1">
      <c r="A149" s="13"/>
      <c r="B149" s="236"/>
      <c r="C149" s="237"/>
      <c r="D149" s="231" t="s">
        <v>151</v>
      </c>
      <c r="E149" s="238" t="s">
        <v>1</v>
      </c>
      <c r="F149" s="239" t="s">
        <v>380</v>
      </c>
      <c r="G149" s="237"/>
      <c r="H149" s="240">
        <v>8.6549999999999994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151</v>
      </c>
      <c r="AU149" s="246" t="s">
        <v>89</v>
      </c>
      <c r="AV149" s="13" t="s">
        <v>89</v>
      </c>
      <c r="AW149" s="13" t="s">
        <v>36</v>
      </c>
      <c r="AX149" s="13" t="s">
        <v>79</v>
      </c>
      <c r="AY149" s="246" t="s">
        <v>141</v>
      </c>
    </row>
    <row r="150" s="14" customFormat="1">
      <c r="A150" s="14"/>
      <c r="B150" s="247"/>
      <c r="C150" s="248"/>
      <c r="D150" s="231" t="s">
        <v>151</v>
      </c>
      <c r="E150" s="249" t="s">
        <v>1</v>
      </c>
      <c r="F150" s="250" t="s">
        <v>153</v>
      </c>
      <c r="G150" s="248"/>
      <c r="H150" s="251">
        <v>8.6549999999999994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151</v>
      </c>
      <c r="AU150" s="257" t="s">
        <v>89</v>
      </c>
      <c r="AV150" s="14" t="s">
        <v>148</v>
      </c>
      <c r="AW150" s="14" t="s">
        <v>36</v>
      </c>
      <c r="AX150" s="14" t="s">
        <v>87</v>
      </c>
      <c r="AY150" s="257" t="s">
        <v>141</v>
      </c>
    </row>
    <row r="151" s="12" customFormat="1" ht="22.8" customHeight="1">
      <c r="A151" s="12"/>
      <c r="B151" s="202"/>
      <c r="C151" s="203"/>
      <c r="D151" s="204" t="s">
        <v>78</v>
      </c>
      <c r="E151" s="216" t="s">
        <v>305</v>
      </c>
      <c r="F151" s="216" t="s">
        <v>306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SUM(P152:P170)</f>
        <v>0</v>
      </c>
      <c r="Q151" s="210"/>
      <c r="R151" s="211">
        <f>SUM(R152:R170)</f>
        <v>177.65610039999996</v>
      </c>
      <c r="S151" s="210"/>
      <c r="T151" s="212">
        <f>SUM(T152:T170)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87</v>
      </c>
      <c r="AT151" s="214" t="s">
        <v>78</v>
      </c>
      <c r="AU151" s="214" t="s">
        <v>87</v>
      </c>
      <c r="AY151" s="213" t="s">
        <v>141</v>
      </c>
      <c r="BK151" s="215">
        <f>SUM(BK152:BK170)</f>
        <v>0</v>
      </c>
    </row>
    <row r="152" s="2" customFormat="1" ht="21.75" customHeight="1">
      <c r="A152" s="38"/>
      <c r="B152" s="39"/>
      <c r="C152" s="218" t="s">
        <v>167</v>
      </c>
      <c r="D152" s="218" t="s">
        <v>143</v>
      </c>
      <c r="E152" s="219" t="s">
        <v>381</v>
      </c>
      <c r="F152" s="220" t="s">
        <v>382</v>
      </c>
      <c r="G152" s="221" t="s">
        <v>166</v>
      </c>
      <c r="H152" s="222">
        <v>192.37000000000001</v>
      </c>
      <c r="I152" s="223"/>
      <c r="J152" s="224">
        <f>ROUND(I152*H152,2)</f>
        <v>0</v>
      </c>
      <c r="K152" s="220" t="s">
        <v>147</v>
      </c>
      <c r="L152" s="44"/>
      <c r="M152" s="225" t="s">
        <v>1</v>
      </c>
      <c r="N152" s="226" t="s">
        <v>44</v>
      </c>
      <c r="O152" s="91"/>
      <c r="P152" s="227">
        <f>O152*H152</f>
        <v>0</v>
      </c>
      <c r="Q152" s="227">
        <v>0.091999999999999998</v>
      </c>
      <c r="R152" s="227">
        <f>Q152*H152</f>
        <v>17.698039999999999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148</v>
      </c>
      <c r="AT152" s="229" t="s">
        <v>143</v>
      </c>
      <c r="AU152" s="229" t="s">
        <v>89</v>
      </c>
      <c r="AY152" s="17" t="s">
        <v>141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87</v>
      </c>
      <c r="BK152" s="230">
        <f>ROUND(I152*H152,2)</f>
        <v>0</v>
      </c>
      <c r="BL152" s="17" t="s">
        <v>148</v>
      </c>
      <c r="BM152" s="229" t="s">
        <v>190</v>
      </c>
    </row>
    <row r="153" s="2" customFormat="1">
      <c r="A153" s="38"/>
      <c r="B153" s="39"/>
      <c r="C153" s="40"/>
      <c r="D153" s="231" t="s">
        <v>149</v>
      </c>
      <c r="E153" s="40"/>
      <c r="F153" s="232" t="s">
        <v>383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149</v>
      </c>
      <c r="AU153" s="17" t="s">
        <v>89</v>
      </c>
    </row>
    <row r="154" s="13" customFormat="1">
      <c r="A154" s="13"/>
      <c r="B154" s="236"/>
      <c r="C154" s="237"/>
      <c r="D154" s="231" t="s">
        <v>151</v>
      </c>
      <c r="E154" s="238" t="s">
        <v>1</v>
      </c>
      <c r="F154" s="239" t="s">
        <v>384</v>
      </c>
      <c r="G154" s="237"/>
      <c r="H154" s="240">
        <v>181.5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151</v>
      </c>
      <c r="AU154" s="246" t="s">
        <v>89</v>
      </c>
      <c r="AV154" s="13" t="s">
        <v>89</v>
      </c>
      <c r="AW154" s="13" t="s">
        <v>36</v>
      </c>
      <c r="AX154" s="13" t="s">
        <v>79</v>
      </c>
      <c r="AY154" s="246" t="s">
        <v>141</v>
      </c>
    </row>
    <row r="155" s="13" customFormat="1">
      <c r="A155" s="13"/>
      <c r="B155" s="236"/>
      <c r="C155" s="237"/>
      <c r="D155" s="231" t="s">
        <v>151</v>
      </c>
      <c r="E155" s="238" t="s">
        <v>1</v>
      </c>
      <c r="F155" s="239" t="s">
        <v>385</v>
      </c>
      <c r="G155" s="237"/>
      <c r="H155" s="240">
        <v>10.869999999999999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151</v>
      </c>
      <c r="AU155" s="246" t="s">
        <v>89</v>
      </c>
      <c r="AV155" s="13" t="s">
        <v>89</v>
      </c>
      <c r="AW155" s="13" t="s">
        <v>36</v>
      </c>
      <c r="AX155" s="13" t="s">
        <v>79</v>
      </c>
      <c r="AY155" s="246" t="s">
        <v>141</v>
      </c>
    </row>
    <row r="156" s="14" customFormat="1">
      <c r="A156" s="14"/>
      <c r="B156" s="247"/>
      <c r="C156" s="248"/>
      <c r="D156" s="231" t="s">
        <v>151</v>
      </c>
      <c r="E156" s="249" t="s">
        <v>1</v>
      </c>
      <c r="F156" s="250" t="s">
        <v>153</v>
      </c>
      <c r="G156" s="248"/>
      <c r="H156" s="251">
        <v>192.37000000000001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7" t="s">
        <v>151</v>
      </c>
      <c r="AU156" s="257" t="s">
        <v>89</v>
      </c>
      <c r="AV156" s="14" t="s">
        <v>148</v>
      </c>
      <c r="AW156" s="14" t="s">
        <v>36</v>
      </c>
      <c r="AX156" s="14" t="s">
        <v>87</v>
      </c>
      <c r="AY156" s="257" t="s">
        <v>141</v>
      </c>
    </row>
    <row r="157" s="2" customFormat="1" ht="24.15" customHeight="1">
      <c r="A157" s="38"/>
      <c r="B157" s="39"/>
      <c r="C157" s="218" t="s">
        <v>194</v>
      </c>
      <c r="D157" s="218" t="s">
        <v>143</v>
      </c>
      <c r="E157" s="219" t="s">
        <v>386</v>
      </c>
      <c r="F157" s="220" t="s">
        <v>387</v>
      </c>
      <c r="G157" s="221" t="s">
        <v>166</v>
      </c>
      <c r="H157" s="222">
        <v>201.989</v>
      </c>
      <c r="I157" s="223"/>
      <c r="J157" s="224">
        <f>ROUND(I157*H157,2)</f>
        <v>0</v>
      </c>
      <c r="K157" s="220" t="s">
        <v>147</v>
      </c>
      <c r="L157" s="44"/>
      <c r="M157" s="225" t="s">
        <v>1</v>
      </c>
      <c r="N157" s="226" t="s">
        <v>44</v>
      </c>
      <c r="O157" s="91"/>
      <c r="P157" s="227">
        <f>O157*H157</f>
        <v>0</v>
      </c>
      <c r="Q157" s="227">
        <v>0.57499999999999996</v>
      </c>
      <c r="R157" s="227">
        <f>Q157*H157</f>
        <v>116.14367499999999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148</v>
      </c>
      <c r="AT157" s="229" t="s">
        <v>143</v>
      </c>
      <c r="AU157" s="229" t="s">
        <v>89</v>
      </c>
      <c r="AY157" s="17" t="s">
        <v>141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87</v>
      </c>
      <c r="BK157" s="230">
        <f>ROUND(I157*H157,2)</f>
        <v>0</v>
      </c>
      <c r="BL157" s="17" t="s">
        <v>148</v>
      </c>
      <c r="BM157" s="229" t="s">
        <v>197</v>
      </c>
    </row>
    <row r="158" s="2" customFormat="1">
      <c r="A158" s="38"/>
      <c r="B158" s="39"/>
      <c r="C158" s="40"/>
      <c r="D158" s="231" t="s">
        <v>149</v>
      </c>
      <c r="E158" s="40"/>
      <c r="F158" s="232" t="s">
        <v>388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149</v>
      </c>
      <c r="AU158" s="17" t="s">
        <v>89</v>
      </c>
    </row>
    <row r="159" s="13" customFormat="1">
      <c r="A159" s="13"/>
      <c r="B159" s="236"/>
      <c r="C159" s="237"/>
      <c r="D159" s="231" t="s">
        <v>151</v>
      </c>
      <c r="E159" s="238" t="s">
        <v>1</v>
      </c>
      <c r="F159" s="239" t="s">
        <v>389</v>
      </c>
      <c r="G159" s="237"/>
      <c r="H159" s="240">
        <v>201.989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151</v>
      </c>
      <c r="AU159" s="246" t="s">
        <v>89</v>
      </c>
      <c r="AV159" s="13" t="s">
        <v>89</v>
      </c>
      <c r="AW159" s="13" t="s">
        <v>36</v>
      </c>
      <c r="AX159" s="13" t="s">
        <v>79</v>
      </c>
      <c r="AY159" s="246" t="s">
        <v>141</v>
      </c>
    </row>
    <row r="160" s="14" customFormat="1">
      <c r="A160" s="14"/>
      <c r="B160" s="247"/>
      <c r="C160" s="248"/>
      <c r="D160" s="231" t="s">
        <v>151</v>
      </c>
      <c r="E160" s="249" t="s">
        <v>1</v>
      </c>
      <c r="F160" s="250" t="s">
        <v>153</v>
      </c>
      <c r="G160" s="248"/>
      <c r="H160" s="251">
        <v>201.989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7" t="s">
        <v>151</v>
      </c>
      <c r="AU160" s="257" t="s">
        <v>89</v>
      </c>
      <c r="AV160" s="14" t="s">
        <v>148</v>
      </c>
      <c r="AW160" s="14" t="s">
        <v>36</v>
      </c>
      <c r="AX160" s="14" t="s">
        <v>87</v>
      </c>
      <c r="AY160" s="257" t="s">
        <v>141</v>
      </c>
    </row>
    <row r="161" s="2" customFormat="1" ht="33" customHeight="1">
      <c r="A161" s="38"/>
      <c r="B161" s="39"/>
      <c r="C161" s="218" t="s">
        <v>174</v>
      </c>
      <c r="D161" s="218" t="s">
        <v>143</v>
      </c>
      <c r="E161" s="219" t="s">
        <v>390</v>
      </c>
      <c r="F161" s="220" t="s">
        <v>391</v>
      </c>
      <c r="G161" s="221" t="s">
        <v>166</v>
      </c>
      <c r="H161" s="222">
        <v>192.37000000000001</v>
      </c>
      <c r="I161" s="223"/>
      <c r="J161" s="224">
        <f>ROUND(I161*H161,2)</f>
        <v>0</v>
      </c>
      <c r="K161" s="220" t="s">
        <v>147</v>
      </c>
      <c r="L161" s="44"/>
      <c r="M161" s="225" t="s">
        <v>1</v>
      </c>
      <c r="N161" s="226" t="s">
        <v>44</v>
      </c>
      <c r="O161" s="91"/>
      <c r="P161" s="227">
        <f>O161*H161</f>
        <v>0</v>
      </c>
      <c r="Q161" s="227">
        <v>0.089219999999999994</v>
      </c>
      <c r="R161" s="227">
        <f>Q161*H161</f>
        <v>17.1632514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148</v>
      </c>
      <c r="AT161" s="229" t="s">
        <v>143</v>
      </c>
      <c r="AU161" s="229" t="s">
        <v>89</v>
      </c>
      <c r="AY161" s="17" t="s">
        <v>141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87</v>
      </c>
      <c r="BK161" s="230">
        <f>ROUND(I161*H161,2)</f>
        <v>0</v>
      </c>
      <c r="BL161" s="17" t="s">
        <v>148</v>
      </c>
      <c r="BM161" s="229" t="s">
        <v>202</v>
      </c>
    </row>
    <row r="162" s="2" customFormat="1">
      <c r="A162" s="38"/>
      <c r="B162" s="39"/>
      <c r="C162" s="40"/>
      <c r="D162" s="231" t="s">
        <v>149</v>
      </c>
      <c r="E162" s="40"/>
      <c r="F162" s="232" t="s">
        <v>392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149</v>
      </c>
      <c r="AU162" s="17" t="s">
        <v>89</v>
      </c>
    </row>
    <row r="163" s="2" customFormat="1" ht="24.15" customHeight="1">
      <c r="A163" s="38"/>
      <c r="B163" s="39"/>
      <c r="C163" s="271" t="s">
        <v>205</v>
      </c>
      <c r="D163" s="271" t="s">
        <v>344</v>
      </c>
      <c r="E163" s="272" t="s">
        <v>393</v>
      </c>
      <c r="F163" s="273" t="s">
        <v>394</v>
      </c>
      <c r="G163" s="274" t="s">
        <v>166</v>
      </c>
      <c r="H163" s="275">
        <v>190.57499999999999</v>
      </c>
      <c r="I163" s="276"/>
      <c r="J163" s="277">
        <f>ROUND(I163*H163,2)</f>
        <v>0</v>
      </c>
      <c r="K163" s="273" t="s">
        <v>147</v>
      </c>
      <c r="L163" s="278"/>
      <c r="M163" s="279" t="s">
        <v>1</v>
      </c>
      <c r="N163" s="280" t="s">
        <v>44</v>
      </c>
      <c r="O163" s="91"/>
      <c r="P163" s="227">
        <f>O163*H163</f>
        <v>0</v>
      </c>
      <c r="Q163" s="227">
        <v>0.13200000000000001</v>
      </c>
      <c r="R163" s="227">
        <f>Q163*H163</f>
        <v>25.155899999999999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167</v>
      </c>
      <c r="AT163" s="229" t="s">
        <v>344</v>
      </c>
      <c r="AU163" s="229" t="s">
        <v>89</v>
      </c>
      <c r="AY163" s="17" t="s">
        <v>141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87</v>
      </c>
      <c r="BK163" s="230">
        <f>ROUND(I163*H163,2)</f>
        <v>0</v>
      </c>
      <c r="BL163" s="17" t="s">
        <v>148</v>
      </c>
      <c r="BM163" s="229" t="s">
        <v>208</v>
      </c>
    </row>
    <row r="164" s="2" customFormat="1">
      <c r="A164" s="38"/>
      <c r="B164" s="39"/>
      <c r="C164" s="40"/>
      <c r="D164" s="231" t="s">
        <v>149</v>
      </c>
      <c r="E164" s="40"/>
      <c r="F164" s="232" t="s">
        <v>394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149</v>
      </c>
      <c r="AU164" s="17" t="s">
        <v>89</v>
      </c>
    </row>
    <row r="165" s="13" customFormat="1">
      <c r="A165" s="13"/>
      <c r="B165" s="236"/>
      <c r="C165" s="237"/>
      <c r="D165" s="231" t="s">
        <v>151</v>
      </c>
      <c r="E165" s="238" t="s">
        <v>1</v>
      </c>
      <c r="F165" s="239" t="s">
        <v>395</v>
      </c>
      <c r="G165" s="237"/>
      <c r="H165" s="240">
        <v>190.57499999999999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151</v>
      </c>
      <c r="AU165" s="246" t="s">
        <v>89</v>
      </c>
      <c r="AV165" s="13" t="s">
        <v>89</v>
      </c>
      <c r="AW165" s="13" t="s">
        <v>36</v>
      </c>
      <c r="AX165" s="13" t="s">
        <v>79</v>
      </c>
      <c r="AY165" s="246" t="s">
        <v>141</v>
      </c>
    </row>
    <row r="166" s="14" customFormat="1">
      <c r="A166" s="14"/>
      <c r="B166" s="247"/>
      <c r="C166" s="248"/>
      <c r="D166" s="231" t="s">
        <v>151</v>
      </c>
      <c r="E166" s="249" t="s">
        <v>1</v>
      </c>
      <c r="F166" s="250" t="s">
        <v>153</v>
      </c>
      <c r="G166" s="248"/>
      <c r="H166" s="251">
        <v>190.57499999999999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7" t="s">
        <v>151</v>
      </c>
      <c r="AU166" s="257" t="s">
        <v>89</v>
      </c>
      <c r="AV166" s="14" t="s">
        <v>148</v>
      </c>
      <c r="AW166" s="14" t="s">
        <v>36</v>
      </c>
      <c r="AX166" s="14" t="s">
        <v>87</v>
      </c>
      <c r="AY166" s="257" t="s">
        <v>141</v>
      </c>
    </row>
    <row r="167" s="2" customFormat="1" ht="24.15" customHeight="1">
      <c r="A167" s="38"/>
      <c r="B167" s="39"/>
      <c r="C167" s="271" t="s">
        <v>8</v>
      </c>
      <c r="D167" s="271" t="s">
        <v>344</v>
      </c>
      <c r="E167" s="272" t="s">
        <v>396</v>
      </c>
      <c r="F167" s="273" t="s">
        <v>397</v>
      </c>
      <c r="G167" s="274" t="s">
        <v>166</v>
      </c>
      <c r="H167" s="275">
        <v>11.414</v>
      </c>
      <c r="I167" s="276"/>
      <c r="J167" s="277">
        <f>ROUND(I167*H167,2)</f>
        <v>0</v>
      </c>
      <c r="K167" s="273" t="s">
        <v>147</v>
      </c>
      <c r="L167" s="278"/>
      <c r="M167" s="279" t="s">
        <v>1</v>
      </c>
      <c r="N167" s="280" t="s">
        <v>44</v>
      </c>
      <c r="O167" s="91"/>
      <c r="P167" s="227">
        <f>O167*H167</f>
        <v>0</v>
      </c>
      <c r="Q167" s="227">
        <v>0.13100000000000001</v>
      </c>
      <c r="R167" s="227">
        <f>Q167*H167</f>
        <v>1.495234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167</v>
      </c>
      <c r="AT167" s="229" t="s">
        <v>344</v>
      </c>
      <c r="AU167" s="229" t="s">
        <v>89</v>
      </c>
      <c r="AY167" s="17" t="s">
        <v>141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87</v>
      </c>
      <c r="BK167" s="230">
        <f>ROUND(I167*H167,2)</f>
        <v>0</v>
      </c>
      <c r="BL167" s="17" t="s">
        <v>148</v>
      </c>
      <c r="BM167" s="229" t="s">
        <v>213</v>
      </c>
    </row>
    <row r="168" s="2" customFormat="1">
      <c r="A168" s="38"/>
      <c r="B168" s="39"/>
      <c r="C168" s="40"/>
      <c r="D168" s="231" t="s">
        <v>149</v>
      </c>
      <c r="E168" s="40"/>
      <c r="F168" s="232" t="s">
        <v>397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149</v>
      </c>
      <c r="AU168" s="17" t="s">
        <v>89</v>
      </c>
    </row>
    <row r="169" s="13" customFormat="1">
      <c r="A169" s="13"/>
      <c r="B169" s="236"/>
      <c r="C169" s="237"/>
      <c r="D169" s="231" t="s">
        <v>151</v>
      </c>
      <c r="E169" s="238" t="s">
        <v>1</v>
      </c>
      <c r="F169" s="239" t="s">
        <v>398</v>
      </c>
      <c r="G169" s="237"/>
      <c r="H169" s="240">
        <v>11.414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151</v>
      </c>
      <c r="AU169" s="246" t="s">
        <v>89</v>
      </c>
      <c r="AV169" s="13" t="s">
        <v>89</v>
      </c>
      <c r="AW169" s="13" t="s">
        <v>36</v>
      </c>
      <c r="AX169" s="13" t="s">
        <v>79</v>
      </c>
      <c r="AY169" s="246" t="s">
        <v>141</v>
      </c>
    </row>
    <row r="170" s="14" customFormat="1">
      <c r="A170" s="14"/>
      <c r="B170" s="247"/>
      <c r="C170" s="248"/>
      <c r="D170" s="231" t="s">
        <v>151</v>
      </c>
      <c r="E170" s="249" t="s">
        <v>1</v>
      </c>
      <c r="F170" s="250" t="s">
        <v>153</v>
      </c>
      <c r="G170" s="248"/>
      <c r="H170" s="251">
        <v>11.414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7" t="s">
        <v>151</v>
      </c>
      <c r="AU170" s="257" t="s">
        <v>89</v>
      </c>
      <c r="AV170" s="14" t="s">
        <v>148</v>
      </c>
      <c r="AW170" s="14" t="s">
        <v>36</v>
      </c>
      <c r="AX170" s="14" t="s">
        <v>87</v>
      </c>
      <c r="AY170" s="257" t="s">
        <v>141</v>
      </c>
    </row>
    <row r="171" s="12" customFormat="1" ht="22.8" customHeight="1">
      <c r="A171" s="12"/>
      <c r="B171" s="202"/>
      <c r="C171" s="203"/>
      <c r="D171" s="204" t="s">
        <v>78</v>
      </c>
      <c r="E171" s="216" t="s">
        <v>235</v>
      </c>
      <c r="F171" s="216" t="s">
        <v>236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SUM(P172:P183)</f>
        <v>0</v>
      </c>
      <c r="Q171" s="210"/>
      <c r="R171" s="211">
        <f>SUM(R172:R183)</f>
        <v>45.353232599999998</v>
      </c>
      <c r="S171" s="210"/>
      <c r="T171" s="212">
        <f>SUM(T172:T183)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87</v>
      </c>
      <c r="AT171" s="214" t="s">
        <v>78</v>
      </c>
      <c r="AU171" s="214" t="s">
        <v>87</v>
      </c>
      <c r="AY171" s="213" t="s">
        <v>141</v>
      </c>
      <c r="BK171" s="215">
        <f>SUM(BK172:BK183)</f>
        <v>0</v>
      </c>
    </row>
    <row r="172" s="2" customFormat="1" ht="33" customHeight="1">
      <c r="A172" s="38"/>
      <c r="B172" s="39"/>
      <c r="C172" s="218" t="s">
        <v>215</v>
      </c>
      <c r="D172" s="218" t="s">
        <v>143</v>
      </c>
      <c r="E172" s="219" t="s">
        <v>399</v>
      </c>
      <c r="F172" s="220" t="s">
        <v>400</v>
      </c>
      <c r="G172" s="221" t="s">
        <v>146</v>
      </c>
      <c r="H172" s="222">
        <v>151.40000000000001</v>
      </c>
      <c r="I172" s="223"/>
      <c r="J172" s="224">
        <f>ROUND(I172*H172,2)</f>
        <v>0</v>
      </c>
      <c r="K172" s="220" t="s">
        <v>147</v>
      </c>
      <c r="L172" s="44"/>
      <c r="M172" s="225" t="s">
        <v>1</v>
      </c>
      <c r="N172" s="226" t="s">
        <v>44</v>
      </c>
      <c r="O172" s="91"/>
      <c r="P172" s="227">
        <f>O172*H172</f>
        <v>0</v>
      </c>
      <c r="Q172" s="227">
        <v>0.12949959999999999</v>
      </c>
      <c r="R172" s="227">
        <f>Q172*H172</f>
        <v>19.60623944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148</v>
      </c>
      <c r="AT172" s="229" t="s">
        <v>143</v>
      </c>
      <c r="AU172" s="229" t="s">
        <v>89</v>
      </c>
      <c r="AY172" s="17" t="s">
        <v>141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87</v>
      </c>
      <c r="BK172" s="230">
        <f>ROUND(I172*H172,2)</f>
        <v>0</v>
      </c>
      <c r="BL172" s="17" t="s">
        <v>148</v>
      </c>
      <c r="BM172" s="229" t="s">
        <v>218</v>
      </c>
    </row>
    <row r="173" s="2" customFormat="1">
      <c r="A173" s="38"/>
      <c r="B173" s="39"/>
      <c r="C173" s="40"/>
      <c r="D173" s="231" t="s">
        <v>149</v>
      </c>
      <c r="E173" s="40"/>
      <c r="F173" s="232" t="s">
        <v>401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149</v>
      </c>
      <c r="AU173" s="17" t="s">
        <v>89</v>
      </c>
    </row>
    <row r="174" s="13" customFormat="1">
      <c r="A174" s="13"/>
      <c r="B174" s="236"/>
      <c r="C174" s="237"/>
      <c r="D174" s="231" t="s">
        <v>151</v>
      </c>
      <c r="E174" s="238" t="s">
        <v>1</v>
      </c>
      <c r="F174" s="239" t="s">
        <v>402</v>
      </c>
      <c r="G174" s="237"/>
      <c r="H174" s="240">
        <v>151.40000000000001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151</v>
      </c>
      <c r="AU174" s="246" t="s">
        <v>89</v>
      </c>
      <c r="AV174" s="13" t="s">
        <v>89</v>
      </c>
      <c r="AW174" s="13" t="s">
        <v>36</v>
      </c>
      <c r="AX174" s="13" t="s">
        <v>79</v>
      </c>
      <c r="AY174" s="246" t="s">
        <v>141</v>
      </c>
    </row>
    <row r="175" s="14" customFormat="1">
      <c r="A175" s="14"/>
      <c r="B175" s="247"/>
      <c r="C175" s="248"/>
      <c r="D175" s="231" t="s">
        <v>151</v>
      </c>
      <c r="E175" s="249" t="s">
        <v>1</v>
      </c>
      <c r="F175" s="250" t="s">
        <v>153</v>
      </c>
      <c r="G175" s="248"/>
      <c r="H175" s="251">
        <v>151.40000000000001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151</v>
      </c>
      <c r="AU175" s="257" t="s">
        <v>89</v>
      </c>
      <c r="AV175" s="14" t="s">
        <v>148</v>
      </c>
      <c r="AW175" s="14" t="s">
        <v>36</v>
      </c>
      <c r="AX175" s="14" t="s">
        <v>87</v>
      </c>
      <c r="AY175" s="257" t="s">
        <v>141</v>
      </c>
    </row>
    <row r="176" s="2" customFormat="1" ht="16.5" customHeight="1">
      <c r="A176" s="38"/>
      <c r="B176" s="39"/>
      <c r="C176" s="271" t="s">
        <v>186</v>
      </c>
      <c r="D176" s="271" t="s">
        <v>344</v>
      </c>
      <c r="E176" s="272" t="s">
        <v>403</v>
      </c>
      <c r="F176" s="273" t="s">
        <v>404</v>
      </c>
      <c r="G176" s="274" t="s">
        <v>146</v>
      </c>
      <c r="H176" s="275">
        <v>154.428</v>
      </c>
      <c r="I176" s="276"/>
      <c r="J176" s="277">
        <f>ROUND(I176*H176,2)</f>
        <v>0</v>
      </c>
      <c r="K176" s="273" t="s">
        <v>147</v>
      </c>
      <c r="L176" s="278"/>
      <c r="M176" s="279" t="s">
        <v>1</v>
      </c>
      <c r="N176" s="280" t="s">
        <v>44</v>
      </c>
      <c r="O176" s="91"/>
      <c r="P176" s="227">
        <f>O176*H176</f>
        <v>0</v>
      </c>
      <c r="Q176" s="227">
        <v>0.056120000000000003</v>
      </c>
      <c r="R176" s="227">
        <f>Q176*H176</f>
        <v>8.6664993599999995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167</v>
      </c>
      <c r="AT176" s="229" t="s">
        <v>344</v>
      </c>
      <c r="AU176" s="229" t="s">
        <v>89</v>
      </c>
      <c r="AY176" s="17" t="s">
        <v>141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87</v>
      </c>
      <c r="BK176" s="230">
        <f>ROUND(I176*H176,2)</f>
        <v>0</v>
      </c>
      <c r="BL176" s="17" t="s">
        <v>148</v>
      </c>
      <c r="BM176" s="229" t="s">
        <v>225</v>
      </c>
    </row>
    <row r="177" s="2" customFormat="1">
      <c r="A177" s="38"/>
      <c r="B177" s="39"/>
      <c r="C177" s="40"/>
      <c r="D177" s="231" t="s">
        <v>149</v>
      </c>
      <c r="E177" s="40"/>
      <c r="F177" s="232" t="s">
        <v>404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149</v>
      </c>
      <c r="AU177" s="17" t="s">
        <v>89</v>
      </c>
    </row>
    <row r="178" s="13" customFormat="1">
      <c r="A178" s="13"/>
      <c r="B178" s="236"/>
      <c r="C178" s="237"/>
      <c r="D178" s="231" t="s">
        <v>151</v>
      </c>
      <c r="E178" s="238" t="s">
        <v>1</v>
      </c>
      <c r="F178" s="239" t="s">
        <v>405</v>
      </c>
      <c r="G178" s="237"/>
      <c r="H178" s="240">
        <v>154.428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151</v>
      </c>
      <c r="AU178" s="246" t="s">
        <v>89</v>
      </c>
      <c r="AV178" s="13" t="s">
        <v>89</v>
      </c>
      <c r="AW178" s="13" t="s">
        <v>36</v>
      </c>
      <c r="AX178" s="13" t="s">
        <v>79</v>
      </c>
      <c r="AY178" s="246" t="s">
        <v>141</v>
      </c>
    </row>
    <row r="179" s="14" customFormat="1">
      <c r="A179" s="14"/>
      <c r="B179" s="247"/>
      <c r="C179" s="248"/>
      <c r="D179" s="231" t="s">
        <v>151</v>
      </c>
      <c r="E179" s="249" t="s">
        <v>1</v>
      </c>
      <c r="F179" s="250" t="s">
        <v>153</v>
      </c>
      <c r="G179" s="248"/>
      <c r="H179" s="251">
        <v>154.428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151</v>
      </c>
      <c r="AU179" s="257" t="s">
        <v>89</v>
      </c>
      <c r="AV179" s="14" t="s">
        <v>148</v>
      </c>
      <c r="AW179" s="14" t="s">
        <v>36</v>
      </c>
      <c r="AX179" s="14" t="s">
        <v>87</v>
      </c>
      <c r="AY179" s="257" t="s">
        <v>141</v>
      </c>
    </row>
    <row r="180" s="2" customFormat="1" ht="24.15" customHeight="1">
      <c r="A180" s="38"/>
      <c r="B180" s="39"/>
      <c r="C180" s="218" t="s">
        <v>227</v>
      </c>
      <c r="D180" s="218" t="s">
        <v>143</v>
      </c>
      <c r="E180" s="219" t="s">
        <v>340</v>
      </c>
      <c r="F180" s="220" t="s">
        <v>341</v>
      </c>
      <c r="G180" s="221" t="s">
        <v>201</v>
      </c>
      <c r="H180" s="222">
        <v>7.5700000000000003</v>
      </c>
      <c r="I180" s="223"/>
      <c r="J180" s="224">
        <f>ROUND(I180*H180,2)</f>
        <v>0</v>
      </c>
      <c r="K180" s="220" t="s">
        <v>147</v>
      </c>
      <c r="L180" s="44"/>
      <c r="M180" s="225" t="s">
        <v>1</v>
      </c>
      <c r="N180" s="226" t="s">
        <v>44</v>
      </c>
      <c r="O180" s="91"/>
      <c r="P180" s="227">
        <f>O180*H180</f>
        <v>0</v>
      </c>
      <c r="Q180" s="227">
        <v>2.2563399999999998</v>
      </c>
      <c r="R180" s="227">
        <f>Q180*H180</f>
        <v>17.080493799999999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148</v>
      </c>
      <c r="AT180" s="229" t="s">
        <v>143</v>
      </c>
      <c r="AU180" s="229" t="s">
        <v>89</v>
      </c>
      <c r="AY180" s="17" t="s">
        <v>141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87</v>
      </c>
      <c r="BK180" s="230">
        <f>ROUND(I180*H180,2)</f>
        <v>0</v>
      </c>
      <c r="BL180" s="17" t="s">
        <v>148</v>
      </c>
      <c r="BM180" s="229" t="s">
        <v>230</v>
      </c>
    </row>
    <row r="181" s="2" customFormat="1">
      <c r="A181" s="38"/>
      <c r="B181" s="39"/>
      <c r="C181" s="40"/>
      <c r="D181" s="231" t="s">
        <v>149</v>
      </c>
      <c r="E181" s="40"/>
      <c r="F181" s="232" t="s">
        <v>341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149</v>
      </c>
      <c r="AU181" s="17" t="s">
        <v>89</v>
      </c>
    </row>
    <row r="182" s="13" customFormat="1">
      <c r="A182" s="13"/>
      <c r="B182" s="236"/>
      <c r="C182" s="237"/>
      <c r="D182" s="231" t="s">
        <v>151</v>
      </c>
      <c r="E182" s="238" t="s">
        <v>1</v>
      </c>
      <c r="F182" s="239" t="s">
        <v>406</v>
      </c>
      <c r="G182" s="237"/>
      <c r="H182" s="240">
        <v>7.5700000000000003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151</v>
      </c>
      <c r="AU182" s="246" t="s">
        <v>89</v>
      </c>
      <c r="AV182" s="13" t="s">
        <v>89</v>
      </c>
      <c r="AW182" s="13" t="s">
        <v>36</v>
      </c>
      <c r="AX182" s="13" t="s">
        <v>79</v>
      </c>
      <c r="AY182" s="246" t="s">
        <v>141</v>
      </c>
    </row>
    <row r="183" s="14" customFormat="1">
      <c r="A183" s="14"/>
      <c r="B183" s="247"/>
      <c r="C183" s="248"/>
      <c r="D183" s="231" t="s">
        <v>151</v>
      </c>
      <c r="E183" s="249" t="s">
        <v>1</v>
      </c>
      <c r="F183" s="250" t="s">
        <v>153</v>
      </c>
      <c r="G183" s="248"/>
      <c r="H183" s="251">
        <v>7.5700000000000003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7" t="s">
        <v>151</v>
      </c>
      <c r="AU183" s="257" t="s">
        <v>89</v>
      </c>
      <c r="AV183" s="14" t="s">
        <v>148</v>
      </c>
      <c r="AW183" s="14" t="s">
        <v>36</v>
      </c>
      <c r="AX183" s="14" t="s">
        <v>87</v>
      </c>
      <c r="AY183" s="257" t="s">
        <v>141</v>
      </c>
    </row>
    <row r="184" s="12" customFormat="1" ht="22.8" customHeight="1">
      <c r="A184" s="12"/>
      <c r="B184" s="202"/>
      <c r="C184" s="203"/>
      <c r="D184" s="204" t="s">
        <v>78</v>
      </c>
      <c r="E184" s="216" t="s">
        <v>363</v>
      </c>
      <c r="F184" s="216" t="s">
        <v>364</v>
      </c>
      <c r="G184" s="203"/>
      <c r="H184" s="203"/>
      <c r="I184" s="206"/>
      <c r="J184" s="217">
        <f>BK184</f>
        <v>0</v>
      </c>
      <c r="K184" s="203"/>
      <c r="L184" s="208"/>
      <c r="M184" s="209"/>
      <c r="N184" s="210"/>
      <c r="O184" s="210"/>
      <c r="P184" s="211">
        <f>SUM(P185:P186)</f>
        <v>0</v>
      </c>
      <c r="Q184" s="210"/>
      <c r="R184" s="211">
        <f>SUM(R185:R186)</f>
        <v>0</v>
      </c>
      <c r="S184" s="210"/>
      <c r="T184" s="212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3" t="s">
        <v>87</v>
      </c>
      <c r="AT184" s="214" t="s">
        <v>78</v>
      </c>
      <c r="AU184" s="214" t="s">
        <v>87</v>
      </c>
      <c r="AY184" s="213" t="s">
        <v>141</v>
      </c>
      <c r="BK184" s="215">
        <f>SUM(BK185:BK186)</f>
        <v>0</v>
      </c>
    </row>
    <row r="185" s="2" customFormat="1" ht="24.15" customHeight="1">
      <c r="A185" s="38"/>
      <c r="B185" s="39"/>
      <c r="C185" s="218" t="s">
        <v>190</v>
      </c>
      <c r="D185" s="218" t="s">
        <v>143</v>
      </c>
      <c r="E185" s="219" t="s">
        <v>407</v>
      </c>
      <c r="F185" s="220" t="s">
        <v>408</v>
      </c>
      <c r="G185" s="221" t="s">
        <v>240</v>
      </c>
      <c r="H185" s="222">
        <v>231.66399999999999</v>
      </c>
      <c r="I185" s="223"/>
      <c r="J185" s="224">
        <f>ROUND(I185*H185,2)</f>
        <v>0</v>
      </c>
      <c r="K185" s="220" t="s">
        <v>147</v>
      </c>
      <c r="L185" s="44"/>
      <c r="M185" s="225" t="s">
        <v>1</v>
      </c>
      <c r="N185" s="226" t="s">
        <v>44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148</v>
      </c>
      <c r="AT185" s="229" t="s">
        <v>143</v>
      </c>
      <c r="AU185" s="229" t="s">
        <v>89</v>
      </c>
      <c r="AY185" s="17" t="s">
        <v>141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87</v>
      </c>
      <c r="BK185" s="230">
        <f>ROUND(I185*H185,2)</f>
        <v>0</v>
      </c>
      <c r="BL185" s="17" t="s">
        <v>148</v>
      </c>
      <c r="BM185" s="229" t="s">
        <v>233</v>
      </c>
    </row>
    <row r="186" s="2" customFormat="1">
      <c r="A186" s="38"/>
      <c r="B186" s="39"/>
      <c r="C186" s="40"/>
      <c r="D186" s="231" t="s">
        <v>149</v>
      </c>
      <c r="E186" s="40"/>
      <c r="F186" s="232" t="s">
        <v>409</v>
      </c>
      <c r="G186" s="40"/>
      <c r="H186" s="40"/>
      <c r="I186" s="233"/>
      <c r="J186" s="40"/>
      <c r="K186" s="40"/>
      <c r="L186" s="44"/>
      <c r="M186" s="281"/>
      <c r="N186" s="282"/>
      <c r="O186" s="283"/>
      <c r="P186" s="283"/>
      <c r="Q186" s="283"/>
      <c r="R186" s="283"/>
      <c r="S186" s="283"/>
      <c r="T186" s="284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149</v>
      </c>
      <c r="AU186" s="17" t="s">
        <v>89</v>
      </c>
    </row>
    <row r="187" s="2" customFormat="1" ht="6.96" customHeight="1">
      <c r="A187" s="38"/>
      <c r="B187" s="66"/>
      <c r="C187" s="67"/>
      <c r="D187" s="67"/>
      <c r="E187" s="67"/>
      <c r="F187" s="67"/>
      <c r="G187" s="67"/>
      <c r="H187" s="67"/>
      <c r="I187" s="67"/>
      <c r="J187" s="67"/>
      <c r="K187" s="67"/>
      <c r="L187" s="44"/>
      <c r="M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</row>
  </sheetData>
  <sheetProtection sheet="1" autoFilter="0" formatColumns="0" formatRows="0" objects="1" scenarios="1" spinCount="100000" saltValue="dbEZx97IT0twrU4+lQ9oQ2mqXMcdcQeHnlR+nsLyJyaNnqs2xuyXe5gTI995kPEVqx9Ee1KBOiTLaxxhClUV3g==" hashValue="FiytDjYD2jyoYozAOQKKArxD53dLxWnirDB3ucxZp6PuhM0crhGN05IYRtY/V3jEoQ28J0mYZa0u+/2wnojbPg==" algorithmName="SHA-512" password="C7A2"/>
  <autoFilter ref="C120:K18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114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Komunikace Sadová, Svatoplukova, Lomená - projektová dokumentace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410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28</v>
      </c>
      <c r="J24" s="143" t="s">
        <v>35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ROUND((SUM(BE121:BE175)),  2)</f>
        <v>0</v>
      </c>
      <c r="G33" s="38"/>
      <c r="H33" s="38"/>
      <c r="I33" s="155">
        <v>0.20999999999999999</v>
      </c>
      <c r="J33" s="154">
        <f>ROUND(((SUM(BE121:BE175))*I33),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ROUND((SUM(BF121:BF175)),  2)</f>
        <v>0</v>
      </c>
      <c r="G34" s="38"/>
      <c r="H34" s="38"/>
      <c r="I34" s="155">
        <v>0.12</v>
      </c>
      <c r="J34" s="154">
        <f>ROUND(((SUM(BF121:BF175))*I34),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ROUND((SUM(BG121:BG175)),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ROUND((SUM(BH121:BH175)),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ROUND((SUM(BI121:BI175)),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Komunikace Sadová, Svatoplukova, Lomená - projektová dokumentace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121 - Sjezdy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Šternberk</v>
      </c>
      <c r="G89" s="40"/>
      <c r="H89" s="40"/>
      <c r="I89" s="32" t="s">
        <v>22</v>
      </c>
      <c r="J89" s="79" t="str">
        <f>IF(J12="","",J12)</f>
        <v>30. 7. 2024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Město Šternberk,Hor.náměstí 78/16,785 01 Šternberk</v>
      </c>
      <c r="G91" s="40"/>
      <c r="H91" s="40"/>
      <c r="I91" s="32" t="s">
        <v>32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TERRA-POZEMKOVÉ ÚPRAVY,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118</v>
      </c>
      <c r="D94" s="176"/>
      <c r="E94" s="176"/>
      <c r="F94" s="176"/>
      <c r="G94" s="176"/>
      <c r="H94" s="176"/>
      <c r="I94" s="176"/>
      <c r="J94" s="177" t="s">
        <v>119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120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79"/>
      <c r="C97" s="180"/>
      <c r="D97" s="181" t="s">
        <v>122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123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285</v>
      </c>
      <c r="E99" s="188"/>
      <c r="F99" s="188"/>
      <c r="G99" s="188"/>
      <c r="H99" s="188"/>
      <c r="I99" s="188"/>
      <c r="J99" s="189">
        <f>J140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125</v>
      </c>
      <c r="E100" s="188"/>
      <c r="F100" s="188"/>
      <c r="G100" s="188"/>
      <c r="H100" s="188"/>
      <c r="I100" s="188"/>
      <c r="J100" s="189">
        <f>J166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286</v>
      </c>
      <c r="E101" s="188"/>
      <c r="F101" s="188"/>
      <c r="G101" s="188"/>
      <c r="H101" s="188"/>
      <c r="I101" s="188"/>
      <c r="J101" s="189">
        <f>J173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4" t="str">
        <f>E7</f>
        <v>Komunikace Sadová, Svatoplukova, Lomená - projektová dokumentace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115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121 - Sjezdy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Šternberk</v>
      </c>
      <c r="G115" s="40"/>
      <c r="H115" s="40"/>
      <c r="I115" s="32" t="s">
        <v>22</v>
      </c>
      <c r="J115" s="79" t="str">
        <f>IF(J12="","",J12)</f>
        <v>30. 7. 2024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24</v>
      </c>
      <c r="D117" s="40"/>
      <c r="E117" s="40"/>
      <c r="F117" s="27" t="str">
        <f>E15</f>
        <v>Město Šternberk,Hor.náměstí 78/16,785 01 Šternberk</v>
      </c>
      <c r="G117" s="40"/>
      <c r="H117" s="40"/>
      <c r="I117" s="32" t="s">
        <v>32</v>
      </c>
      <c r="J117" s="36" t="str">
        <f>E21</f>
        <v>TERRA-POZEMKOVÉ ÚPRAVY,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40.0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37</v>
      </c>
      <c r="J118" s="36" t="str">
        <f>E24</f>
        <v>TERRA-POZEMKOVÉ ÚPRAVY,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127</v>
      </c>
      <c r="D120" s="194" t="s">
        <v>64</v>
      </c>
      <c r="E120" s="194" t="s">
        <v>60</v>
      </c>
      <c r="F120" s="194" t="s">
        <v>61</v>
      </c>
      <c r="G120" s="194" t="s">
        <v>128</v>
      </c>
      <c r="H120" s="194" t="s">
        <v>129</v>
      </c>
      <c r="I120" s="194" t="s">
        <v>130</v>
      </c>
      <c r="J120" s="194" t="s">
        <v>119</v>
      </c>
      <c r="K120" s="195" t="s">
        <v>131</v>
      </c>
      <c r="L120" s="196"/>
      <c r="M120" s="100" t="s">
        <v>1</v>
      </c>
      <c r="N120" s="101" t="s">
        <v>43</v>
      </c>
      <c r="O120" s="101" t="s">
        <v>132</v>
      </c>
      <c r="P120" s="101" t="s">
        <v>133</v>
      </c>
      <c r="Q120" s="101" t="s">
        <v>134</v>
      </c>
      <c r="R120" s="101" t="s">
        <v>135</v>
      </c>
      <c r="S120" s="101" t="s">
        <v>136</v>
      </c>
      <c r="T120" s="102" t="s">
        <v>137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138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71.215687299999999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78</v>
      </c>
      <c r="AU121" s="17" t="s">
        <v>121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78</v>
      </c>
      <c r="E122" s="205" t="s">
        <v>139</v>
      </c>
      <c r="F122" s="205" t="s">
        <v>140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P123+P140+P166+P173</f>
        <v>0</v>
      </c>
      <c r="Q122" s="210"/>
      <c r="R122" s="211">
        <f>R123+R140+R166+R173</f>
        <v>71.215687299999999</v>
      </c>
      <c r="S122" s="210"/>
      <c r="T122" s="212">
        <f>T123+T140+T166+T173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87</v>
      </c>
      <c r="AT122" s="214" t="s">
        <v>78</v>
      </c>
      <c r="AU122" s="214" t="s">
        <v>79</v>
      </c>
      <c r="AY122" s="213" t="s">
        <v>141</v>
      </c>
      <c r="BK122" s="215">
        <f>BK123+BK140+BK166+BK173</f>
        <v>0</v>
      </c>
    </row>
    <row r="123" s="12" customFormat="1" ht="22.8" customHeight="1">
      <c r="A123" s="12"/>
      <c r="B123" s="202"/>
      <c r="C123" s="203"/>
      <c r="D123" s="204" t="s">
        <v>78</v>
      </c>
      <c r="E123" s="216" t="s">
        <v>84</v>
      </c>
      <c r="F123" s="216" t="s">
        <v>142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SUM(P124:P139)</f>
        <v>0</v>
      </c>
      <c r="Q123" s="210"/>
      <c r="R123" s="211">
        <f>SUM(R124:R139)</f>
        <v>0</v>
      </c>
      <c r="S123" s="210"/>
      <c r="T123" s="212">
        <f>SUM(T124:T139)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87</v>
      </c>
      <c r="AT123" s="214" t="s">
        <v>78</v>
      </c>
      <c r="AU123" s="214" t="s">
        <v>87</v>
      </c>
      <c r="AY123" s="213" t="s">
        <v>141</v>
      </c>
      <c r="BK123" s="215">
        <f>SUM(BK124:BK139)</f>
        <v>0</v>
      </c>
    </row>
    <row r="124" s="2" customFormat="1" ht="33" customHeight="1">
      <c r="A124" s="38"/>
      <c r="B124" s="39"/>
      <c r="C124" s="218" t="s">
        <v>87</v>
      </c>
      <c r="D124" s="218" t="s">
        <v>143</v>
      </c>
      <c r="E124" s="219" t="s">
        <v>287</v>
      </c>
      <c r="F124" s="220" t="s">
        <v>288</v>
      </c>
      <c r="G124" s="221" t="s">
        <v>201</v>
      </c>
      <c r="H124" s="222">
        <v>6.734</v>
      </c>
      <c r="I124" s="223"/>
      <c r="J124" s="224">
        <f>ROUND(I124*H124,2)</f>
        <v>0</v>
      </c>
      <c r="K124" s="220" t="s">
        <v>147</v>
      </c>
      <c r="L124" s="44"/>
      <c r="M124" s="225" t="s">
        <v>1</v>
      </c>
      <c r="N124" s="226" t="s">
        <v>44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148</v>
      </c>
      <c r="AT124" s="229" t="s">
        <v>143</v>
      </c>
      <c r="AU124" s="229" t="s">
        <v>89</v>
      </c>
      <c r="AY124" s="17" t="s">
        <v>141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87</v>
      </c>
      <c r="BK124" s="230">
        <f>ROUND(I124*H124,2)</f>
        <v>0</v>
      </c>
      <c r="BL124" s="17" t="s">
        <v>148</v>
      </c>
      <c r="BM124" s="229" t="s">
        <v>89</v>
      </c>
    </row>
    <row r="125" s="2" customFormat="1">
      <c r="A125" s="38"/>
      <c r="B125" s="39"/>
      <c r="C125" s="40"/>
      <c r="D125" s="231" t="s">
        <v>149</v>
      </c>
      <c r="E125" s="40"/>
      <c r="F125" s="232" t="s">
        <v>289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149</v>
      </c>
      <c r="AU125" s="17" t="s">
        <v>89</v>
      </c>
    </row>
    <row r="126" s="13" customFormat="1">
      <c r="A126" s="13"/>
      <c r="B126" s="236"/>
      <c r="C126" s="237"/>
      <c r="D126" s="231" t="s">
        <v>151</v>
      </c>
      <c r="E126" s="238" t="s">
        <v>1</v>
      </c>
      <c r="F126" s="239" t="s">
        <v>411</v>
      </c>
      <c r="G126" s="237"/>
      <c r="H126" s="240">
        <v>6.734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151</v>
      </c>
      <c r="AU126" s="246" t="s">
        <v>89</v>
      </c>
      <c r="AV126" s="13" t="s">
        <v>89</v>
      </c>
      <c r="AW126" s="13" t="s">
        <v>36</v>
      </c>
      <c r="AX126" s="13" t="s">
        <v>79</v>
      </c>
      <c r="AY126" s="246" t="s">
        <v>141</v>
      </c>
    </row>
    <row r="127" s="14" customFormat="1">
      <c r="A127" s="14"/>
      <c r="B127" s="247"/>
      <c r="C127" s="248"/>
      <c r="D127" s="231" t="s">
        <v>151</v>
      </c>
      <c r="E127" s="249" t="s">
        <v>1</v>
      </c>
      <c r="F127" s="250" t="s">
        <v>153</v>
      </c>
      <c r="G127" s="248"/>
      <c r="H127" s="251">
        <v>6.734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7" t="s">
        <v>151</v>
      </c>
      <c r="AU127" s="257" t="s">
        <v>89</v>
      </c>
      <c r="AV127" s="14" t="s">
        <v>148</v>
      </c>
      <c r="AW127" s="14" t="s">
        <v>36</v>
      </c>
      <c r="AX127" s="14" t="s">
        <v>87</v>
      </c>
      <c r="AY127" s="257" t="s">
        <v>141</v>
      </c>
    </row>
    <row r="128" s="2" customFormat="1" ht="37.8" customHeight="1">
      <c r="A128" s="38"/>
      <c r="B128" s="39"/>
      <c r="C128" s="218" t="s">
        <v>89</v>
      </c>
      <c r="D128" s="218" t="s">
        <v>143</v>
      </c>
      <c r="E128" s="219" t="s">
        <v>291</v>
      </c>
      <c r="F128" s="220" t="s">
        <v>292</v>
      </c>
      <c r="G128" s="221" t="s">
        <v>201</v>
      </c>
      <c r="H128" s="222">
        <v>6.734</v>
      </c>
      <c r="I128" s="223"/>
      <c r="J128" s="224">
        <f>ROUND(I128*H128,2)</f>
        <v>0</v>
      </c>
      <c r="K128" s="220" t="s">
        <v>147</v>
      </c>
      <c r="L128" s="44"/>
      <c r="M128" s="225" t="s">
        <v>1</v>
      </c>
      <c r="N128" s="226" t="s">
        <v>44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148</v>
      </c>
      <c r="AT128" s="229" t="s">
        <v>143</v>
      </c>
      <c r="AU128" s="229" t="s">
        <v>89</v>
      </c>
      <c r="AY128" s="17" t="s">
        <v>141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87</v>
      </c>
      <c r="BK128" s="230">
        <f>ROUND(I128*H128,2)</f>
        <v>0</v>
      </c>
      <c r="BL128" s="17" t="s">
        <v>148</v>
      </c>
      <c r="BM128" s="229" t="s">
        <v>148</v>
      </c>
    </row>
    <row r="129" s="2" customFormat="1">
      <c r="A129" s="38"/>
      <c r="B129" s="39"/>
      <c r="C129" s="40"/>
      <c r="D129" s="231" t="s">
        <v>149</v>
      </c>
      <c r="E129" s="40"/>
      <c r="F129" s="232" t="s">
        <v>293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149</v>
      </c>
      <c r="AU129" s="17" t="s">
        <v>89</v>
      </c>
    </row>
    <row r="130" s="2" customFormat="1" ht="37.8" customHeight="1">
      <c r="A130" s="38"/>
      <c r="B130" s="39"/>
      <c r="C130" s="218" t="s">
        <v>158</v>
      </c>
      <c r="D130" s="218" t="s">
        <v>143</v>
      </c>
      <c r="E130" s="219" t="s">
        <v>294</v>
      </c>
      <c r="F130" s="220" t="s">
        <v>295</v>
      </c>
      <c r="G130" s="221" t="s">
        <v>201</v>
      </c>
      <c r="H130" s="222">
        <v>67.340000000000003</v>
      </c>
      <c r="I130" s="223"/>
      <c r="J130" s="224">
        <f>ROUND(I130*H130,2)</f>
        <v>0</v>
      </c>
      <c r="K130" s="220" t="s">
        <v>147</v>
      </c>
      <c r="L130" s="44"/>
      <c r="M130" s="225" t="s">
        <v>1</v>
      </c>
      <c r="N130" s="226" t="s">
        <v>44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148</v>
      </c>
      <c r="AT130" s="229" t="s">
        <v>143</v>
      </c>
      <c r="AU130" s="229" t="s">
        <v>89</v>
      </c>
      <c r="AY130" s="17" t="s">
        <v>141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87</v>
      </c>
      <c r="BK130" s="230">
        <f>ROUND(I130*H130,2)</f>
        <v>0</v>
      </c>
      <c r="BL130" s="17" t="s">
        <v>148</v>
      </c>
      <c r="BM130" s="229" t="s">
        <v>161</v>
      </c>
    </row>
    <row r="131" s="2" customFormat="1">
      <c r="A131" s="38"/>
      <c r="B131" s="39"/>
      <c r="C131" s="40"/>
      <c r="D131" s="231" t="s">
        <v>149</v>
      </c>
      <c r="E131" s="40"/>
      <c r="F131" s="232" t="s">
        <v>296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149</v>
      </c>
      <c r="AU131" s="17" t="s">
        <v>89</v>
      </c>
    </row>
    <row r="132" s="13" customFormat="1">
      <c r="A132" s="13"/>
      <c r="B132" s="236"/>
      <c r="C132" s="237"/>
      <c r="D132" s="231" t="s">
        <v>151</v>
      </c>
      <c r="E132" s="238" t="s">
        <v>1</v>
      </c>
      <c r="F132" s="239" t="s">
        <v>412</v>
      </c>
      <c r="G132" s="237"/>
      <c r="H132" s="240">
        <v>67.340000000000003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151</v>
      </c>
      <c r="AU132" s="246" t="s">
        <v>89</v>
      </c>
      <c r="AV132" s="13" t="s">
        <v>89</v>
      </c>
      <c r="AW132" s="13" t="s">
        <v>36</v>
      </c>
      <c r="AX132" s="13" t="s">
        <v>79</v>
      </c>
      <c r="AY132" s="246" t="s">
        <v>141</v>
      </c>
    </row>
    <row r="133" s="14" customFormat="1">
      <c r="A133" s="14"/>
      <c r="B133" s="247"/>
      <c r="C133" s="248"/>
      <c r="D133" s="231" t="s">
        <v>151</v>
      </c>
      <c r="E133" s="249" t="s">
        <v>1</v>
      </c>
      <c r="F133" s="250" t="s">
        <v>153</v>
      </c>
      <c r="G133" s="248"/>
      <c r="H133" s="251">
        <v>67.340000000000003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151</v>
      </c>
      <c r="AU133" s="257" t="s">
        <v>89</v>
      </c>
      <c r="AV133" s="14" t="s">
        <v>148</v>
      </c>
      <c r="AW133" s="14" t="s">
        <v>36</v>
      </c>
      <c r="AX133" s="14" t="s">
        <v>87</v>
      </c>
      <c r="AY133" s="257" t="s">
        <v>141</v>
      </c>
    </row>
    <row r="134" s="2" customFormat="1" ht="33" customHeight="1">
      <c r="A134" s="38"/>
      <c r="B134" s="39"/>
      <c r="C134" s="218" t="s">
        <v>148</v>
      </c>
      <c r="D134" s="218" t="s">
        <v>143</v>
      </c>
      <c r="E134" s="219" t="s">
        <v>298</v>
      </c>
      <c r="F134" s="220" t="s">
        <v>299</v>
      </c>
      <c r="G134" s="221" t="s">
        <v>240</v>
      </c>
      <c r="H134" s="222">
        <v>12.121</v>
      </c>
      <c r="I134" s="223"/>
      <c r="J134" s="224">
        <f>ROUND(I134*H134,2)</f>
        <v>0</v>
      </c>
      <c r="K134" s="220" t="s">
        <v>147</v>
      </c>
      <c r="L134" s="44"/>
      <c r="M134" s="225" t="s">
        <v>1</v>
      </c>
      <c r="N134" s="226" t="s">
        <v>44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148</v>
      </c>
      <c r="AT134" s="229" t="s">
        <v>143</v>
      </c>
      <c r="AU134" s="229" t="s">
        <v>89</v>
      </c>
      <c r="AY134" s="17" t="s">
        <v>141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87</v>
      </c>
      <c r="BK134" s="230">
        <f>ROUND(I134*H134,2)</f>
        <v>0</v>
      </c>
      <c r="BL134" s="17" t="s">
        <v>148</v>
      </c>
      <c r="BM134" s="229" t="s">
        <v>167</v>
      </c>
    </row>
    <row r="135" s="2" customFormat="1">
      <c r="A135" s="38"/>
      <c r="B135" s="39"/>
      <c r="C135" s="40"/>
      <c r="D135" s="231" t="s">
        <v>149</v>
      </c>
      <c r="E135" s="40"/>
      <c r="F135" s="232" t="s">
        <v>265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149</v>
      </c>
      <c r="AU135" s="17" t="s">
        <v>89</v>
      </c>
    </row>
    <row r="136" s="13" customFormat="1">
      <c r="A136" s="13"/>
      <c r="B136" s="236"/>
      <c r="C136" s="237"/>
      <c r="D136" s="231" t="s">
        <v>151</v>
      </c>
      <c r="E136" s="238" t="s">
        <v>1</v>
      </c>
      <c r="F136" s="239" t="s">
        <v>413</v>
      </c>
      <c r="G136" s="237"/>
      <c r="H136" s="240">
        <v>12.121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151</v>
      </c>
      <c r="AU136" s="246" t="s">
        <v>89</v>
      </c>
      <c r="AV136" s="13" t="s">
        <v>89</v>
      </c>
      <c r="AW136" s="13" t="s">
        <v>36</v>
      </c>
      <c r="AX136" s="13" t="s">
        <v>79</v>
      </c>
      <c r="AY136" s="246" t="s">
        <v>141</v>
      </c>
    </row>
    <row r="137" s="14" customFormat="1">
      <c r="A137" s="14"/>
      <c r="B137" s="247"/>
      <c r="C137" s="248"/>
      <c r="D137" s="231" t="s">
        <v>151</v>
      </c>
      <c r="E137" s="249" t="s">
        <v>1</v>
      </c>
      <c r="F137" s="250" t="s">
        <v>153</v>
      </c>
      <c r="G137" s="248"/>
      <c r="H137" s="251">
        <v>12.121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151</v>
      </c>
      <c r="AU137" s="257" t="s">
        <v>89</v>
      </c>
      <c r="AV137" s="14" t="s">
        <v>148</v>
      </c>
      <c r="AW137" s="14" t="s">
        <v>36</v>
      </c>
      <c r="AX137" s="14" t="s">
        <v>87</v>
      </c>
      <c r="AY137" s="257" t="s">
        <v>141</v>
      </c>
    </row>
    <row r="138" s="2" customFormat="1" ht="24.15" customHeight="1">
      <c r="A138" s="38"/>
      <c r="B138" s="39"/>
      <c r="C138" s="218" t="s">
        <v>171</v>
      </c>
      <c r="D138" s="218" t="s">
        <v>143</v>
      </c>
      <c r="E138" s="219" t="s">
        <v>301</v>
      </c>
      <c r="F138" s="220" t="s">
        <v>302</v>
      </c>
      <c r="G138" s="221" t="s">
        <v>166</v>
      </c>
      <c r="H138" s="222">
        <v>61.731999999999999</v>
      </c>
      <c r="I138" s="223"/>
      <c r="J138" s="224">
        <f>ROUND(I138*H138,2)</f>
        <v>0</v>
      </c>
      <c r="K138" s="220" t="s">
        <v>147</v>
      </c>
      <c r="L138" s="44"/>
      <c r="M138" s="225" t="s">
        <v>1</v>
      </c>
      <c r="N138" s="226" t="s">
        <v>44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148</v>
      </c>
      <c r="AT138" s="229" t="s">
        <v>143</v>
      </c>
      <c r="AU138" s="229" t="s">
        <v>89</v>
      </c>
      <c r="AY138" s="17" t="s">
        <v>141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87</v>
      </c>
      <c r="BK138" s="230">
        <f>ROUND(I138*H138,2)</f>
        <v>0</v>
      </c>
      <c r="BL138" s="17" t="s">
        <v>148</v>
      </c>
      <c r="BM138" s="229" t="s">
        <v>174</v>
      </c>
    </row>
    <row r="139" s="2" customFormat="1">
      <c r="A139" s="38"/>
      <c r="B139" s="39"/>
      <c r="C139" s="40"/>
      <c r="D139" s="231" t="s">
        <v>149</v>
      </c>
      <c r="E139" s="40"/>
      <c r="F139" s="232" t="s">
        <v>303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149</v>
      </c>
      <c r="AU139" s="17" t="s">
        <v>89</v>
      </c>
    </row>
    <row r="140" s="12" customFormat="1" ht="22.8" customHeight="1">
      <c r="A140" s="12"/>
      <c r="B140" s="202"/>
      <c r="C140" s="203"/>
      <c r="D140" s="204" t="s">
        <v>78</v>
      </c>
      <c r="E140" s="216" t="s">
        <v>305</v>
      </c>
      <c r="F140" s="216" t="s">
        <v>306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SUM(P141:P165)</f>
        <v>0</v>
      </c>
      <c r="Q140" s="210"/>
      <c r="R140" s="211">
        <f>SUM(R141:R165)</f>
        <v>69.009226400000003</v>
      </c>
      <c r="S140" s="210"/>
      <c r="T140" s="212">
        <f>SUM(T141:T165)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87</v>
      </c>
      <c r="AT140" s="214" t="s">
        <v>78</v>
      </c>
      <c r="AU140" s="214" t="s">
        <v>87</v>
      </c>
      <c r="AY140" s="213" t="s">
        <v>141</v>
      </c>
      <c r="BK140" s="215">
        <f>SUM(BK141:BK165)</f>
        <v>0</v>
      </c>
    </row>
    <row r="141" s="2" customFormat="1" ht="21.75" customHeight="1">
      <c r="A141" s="38"/>
      <c r="B141" s="39"/>
      <c r="C141" s="218" t="s">
        <v>161</v>
      </c>
      <c r="D141" s="218" t="s">
        <v>143</v>
      </c>
      <c r="E141" s="219" t="s">
        <v>381</v>
      </c>
      <c r="F141" s="220" t="s">
        <v>382</v>
      </c>
      <c r="G141" s="221" t="s">
        <v>166</v>
      </c>
      <c r="H141" s="222">
        <v>56.119999999999997</v>
      </c>
      <c r="I141" s="223"/>
      <c r="J141" s="224">
        <f>ROUND(I141*H141,2)</f>
        <v>0</v>
      </c>
      <c r="K141" s="220" t="s">
        <v>147</v>
      </c>
      <c r="L141" s="44"/>
      <c r="M141" s="225" t="s">
        <v>1</v>
      </c>
      <c r="N141" s="226" t="s">
        <v>44</v>
      </c>
      <c r="O141" s="91"/>
      <c r="P141" s="227">
        <f>O141*H141</f>
        <v>0</v>
      </c>
      <c r="Q141" s="227">
        <v>0.091999999999999998</v>
      </c>
      <c r="R141" s="227">
        <f>Q141*H141</f>
        <v>5.1630399999999996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148</v>
      </c>
      <c r="AT141" s="229" t="s">
        <v>143</v>
      </c>
      <c r="AU141" s="229" t="s">
        <v>89</v>
      </c>
      <c r="AY141" s="17" t="s">
        <v>141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87</v>
      </c>
      <c r="BK141" s="230">
        <f>ROUND(I141*H141,2)</f>
        <v>0</v>
      </c>
      <c r="BL141" s="17" t="s">
        <v>148</v>
      </c>
      <c r="BM141" s="229" t="s">
        <v>8</v>
      </c>
    </row>
    <row r="142" s="2" customFormat="1">
      <c r="A142" s="38"/>
      <c r="B142" s="39"/>
      <c r="C142" s="40"/>
      <c r="D142" s="231" t="s">
        <v>149</v>
      </c>
      <c r="E142" s="40"/>
      <c r="F142" s="232" t="s">
        <v>383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149</v>
      </c>
      <c r="AU142" s="17" t="s">
        <v>89</v>
      </c>
    </row>
    <row r="143" s="13" customFormat="1">
      <c r="A143" s="13"/>
      <c r="B143" s="236"/>
      <c r="C143" s="237"/>
      <c r="D143" s="231" t="s">
        <v>151</v>
      </c>
      <c r="E143" s="238" t="s">
        <v>1</v>
      </c>
      <c r="F143" s="239" t="s">
        <v>414</v>
      </c>
      <c r="G143" s="237"/>
      <c r="H143" s="240">
        <v>11.09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151</v>
      </c>
      <c r="AU143" s="246" t="s">
        <v>89</v>
      </c>
      <c r="AV143" s="13" t="s">
        <v>89</v>
      </c>
      <c r="AW143" s="13" t="s">
        <v>36</v>
      </c>
      <c r="AX143" s="13" t="s">
        <v>79</v>
      </c>
      <c r="AY143" s="246" t="s">
        <v>141</v>
      </c>
    </row>
    <row r="144" s="13" customFormat="1">
      <c r="A144" s="13"/>
      <c r="B144" s="236"/>
      <c r="C144" s="237"/>
      <c r="D144" s="231" t="s">
        <v>151</v>
      </c>
      <c r="E144" s="238" t="s">
        <v>1</v>
      </c>
      <c r="F144" s="239" t="s">
        <v>415</v>
      </c>
      <c r="G144" s="237"/>
      <c r="H144" s="240">
        <v>31.640000000000001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151</v>
      </c>
      <c r="AU144" s="246" t="s">
        <v>89</v>
      </c>
      <c r="AV144" s="13" t="s">
        <v>89</v>
      </c>
      <c r="AW144" s="13" t="s">
        <v>36</v>
      </c>
      <c r="AX144" s="13" t="s">
        <v>79</v>
      </c>
      <c r="AY144" s="246" t="s">
        <v>141</v>
      </c>
    </row>
    <row r="145" s="13" customFormat="1">
      <c r="A145" s="13"/>
      <c r="B145" s="236"/>
      <c r="C145" s="237"/>
      <c r="D145" s="231" t="s">
        <v>151</v>
      </c>
      <c r="E145" s="238" t="s">
        <v>1</v>
      </c>
      <c r="F145" s="239" t="s">
        <v>416</v>
      </c>
      <c r="G145" s="237"/>
      <c r="H145" s="240">
        <v>13.390000000000001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151</v>
      </c>
      <c r="AU145" s="246" t="s">
        <v>89</v>
      </c>
      <c r="AV145" s="13" t="s">
        <v>89</v>
      </c>
      <c r="AW145" s="13" t="s">
        <v>36</v>
      </c>
      <c r="AX145" s="13" t="s">
        <v>79</v>
      </c>
      <c r="AY145" s="246" t="s">
        <v>141</v>
      </c>
    </row>
    <row r="146" s="14" customFormat="1">
      <c r="A146" s="14"/>
      <c r="B146" s="247"/>
      <c r="C146" s="248"/>
      <c r="D146" s="231" t="s">
        <v>151</v>
      </c>
      <c r="E146" s="249" t="s">
        <v>1</v>
      </c>
      <c r="F146" s="250" t="s">
        <v>153</v>
      </c>
      <c r="G146" s="248"/>
      <c r="H146" s="251">
        <v>56.120000000000005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151</v>
      </c>
      <c r="AU146" s="257" t="s">
        <v>89</v>
      </c>
      <c r="AV146" s="14" t="s">
        <v>148</v>
      </c>
      <c r="AW146" s="14" t="s">
        <v>36</v>
      </c>
      <c r="AX146" s="14" t="s">
        <v>87</v>
      </c>
      <c r="AY146" s="257" t="s">
        <v>141</v>
      </c>
    </row>
    <row r="147" s="2" customFormat="1" ht="33" customHeight="1">
      <c r="A147" s="38"/>
      <c r="B147" s="39"/>
      <c r="C147" s="218" t="s">
        <v>183</v>
      </c>
      <c r="D147" s="218" t="s">
        <v>143</v>
      </c>
      <c r="E147" s="219" t="s">
        <v>417</v>
      </c>
      <c r="F147" s="220" t="s">
        <v>418</v>
      </c>
      <c r="G147" s="221" t="s">
        <v>166</v>
      </c>
      <c r="H147" s="222">
        <v>56.119999999999997</v>
      </c>
      <c r="I147" s="223"/>
      <c r="J147" s="224">
        <f>ROUND(I147*H147,2)</f>
        <v>0</v>
      </c>
      <c r="K147" s="220" t="s">
        <v>147</v>
      </c>
      <c r="L147" s="44"/>
      <c r="M147" s="225" t="s">
        <v>1</v>
      </c>
      <c r="N147" s="226" t="s">
        <v>44</v>
      </c>
      <c r="O147" s="91"/>
      <c r="P147" s="227">
        <f>O147*H147</f>
        <v>0</v>
      </c>
      <c r="Q147" s="227">
        <v>0.11162</v>
      </c>
      <c r="R147" s="227">
        <f>Q147*H147</f>
        <v>6.2641143999999995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148</v>
      </c>
      <c r="AT147" s="229" t="s">
        <v>143</v>
      </c>
      <c r="AU147" s="229" t="s">
        <v>89</v>
      </c>
      <c r="AY147" s="17" t="s">
        <v>141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87</v>
      </c>
      <c r="BK147" s="230">
        <f>ROUND(I147*H147,2)</f>
        <v>0</v>
      </c>
      <c r="BL147" s="17" t="s">
        <v>148</v>
      </c>
      <c r="BM147" s="229" t="s">
        <v>186</v>
      </c>
    </row>
    <row r="148" s="2" customFormat="1">
      <c r="A148" s="38"/>
      <c r="B148" s="39"/>
      <c r="C148" s="40"/>
      <c r="D148" s="231" t="s">
        <v>149</v>
      </c>
      <c r="E148" s="40"/>
      <c r="F148" s="232" t="s">
        <v>419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149</v>
      </c>
      <c r="AU148" s="17" t="s">
        <v>89</v>
      </c>
    </row>
    <row r="149" s="2" customFormat="1" ht="24.15" customHeight="1">
      <c r="A149" s="38"/>
      <c r="B149" s="39"/>
      <c r="C149" s="271" t="s">
        <v>167</v>
      </c>
      <c r="D149" s="271" t="s">
        <v>344</v>
      </c>
      <c r="E149" s="272" t="s">
        <v>420</v>
      </c>
      <c r="F149" s="273" t="s">
        <v>421</v>
      </c>
      <c r="G149" s="274" t="s">
        <v>166</v>
      </c>
      <c r="H149" s="275">
        <v>44.866999999999997</v>
      </c>
      <c r="I149" s="276"/>
      <c r="J149" s="277">
        <f>ROUND(I149*H149,2)</f>
        <v>0</v>
      </c>
      <c r="K149" s="273" t="s">
        <v>147</v>
      </c>
      <c r="L149" s="278"/>
      <c r="M149" s="279" t="s">
        <v>1</v>
      </c>
      <c r="N149" s="280" t="s">
        <v>44</v>
      </c>
      <c r="O149" s="91"/>
      <c r="P149" s="227">
        <f>O149*H149</f>
        <v>0</v>
      </c>
      <c r="Q149" s="227">
        <v>0.17599999999999999</v>
      </c>
      <c r="R149" s="227">
        <f>Q149*H149</f>
        <v>7.8965919999999992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167</v>
      </c>
      <c r="AT149" s="229" t="s">
        <v>344</v>
      </c>
      <c r="AU149" s="229" t="s">
        <v>89</v>
      </c>
      <c r="AY149" s="17" t="s">
        <v>141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87</v>
      </c>
      <c r="BK149" s="230">
        <f>ROUND(I149*H149,2)</f>
        <v>0</v>
      </c>
      <c r="BL149" s="17" t="s">
        <v>148</v>
      </c>
      <c r="BM149" s="229" t="s">
        <v>190</v>
      </c>
    </row>
    <row r="150" s="2" customFormat="1">
      <c r="A150" s="38"/>
      <c r="B150" s="39"/>
      <c r="C150" s="40"/>
      <c r="D150" s="231" t="s">
        <v>149</v>
      </c>
      <c r="E150" s="40"/>
      <c r="F150" s="232" t="s">
        <v>421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149</v>
      </c>
      <c r="AU150" s="17" t="s">
        <v>89</v>
      </c>
    </row>
    <row r="151" s="13" customFormat="1">
      <c r="A151" s="13"/>
      <c r="B151" s="236"/>
      <c r="C151" s="237"/>
      <c r="D151" s="231" t="s">
        <v>151</v>
      </c>
      <c r="E151" s="238" t="s">
        <v>1</v>
      </c>
      <c r="F151" s="239" t="s">
        <v>422</v>
      </c>
      <c r="G151" s="237"/>
      <c r="H151" s="240">
        <v>11.645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151</v>
      </c>
      <c r="AU151" s="246" t="s">
        <v>89</v>
      </c>
      <c r="AV151" s="13" t="s">
        <v>89</v>
      </c>
      <c r="AW151" s="13" t="s">
        <v>36</v>
      </c>
      <c r="AX151" s="13" t="s">
        <v>79</v>
      </c>
      <c r="AY151" s="246" t="s">
        <v>141</v>
      </c>
    </row>
    <row r="152" s="13" customFormat="1">
      <c r="A152" s="13"/>
      <c r="B152" s="236"/>
      <c r="C152" s="237"/>
      <c r="D152" s="231" t="s">
        <v>151</v>
      </c>
      <c r="E152" s="238" t="s">
        <v>1</v>
      </c>
      <c r="F152" s="239" t="s">
        <v>423</v>
      </c>
      <c r="G152" s="237"/>
      <c r="H152" s="240">
        <v>33.222000000000001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151</v>
      </c>
      <c r="AU152" s="246" t="s">
        <v>89</v>
      </c>
      <c r="AV152" s="13" t="s">
        <v>89</v>
      </c>
      <c r="AW152" s="13" t="s">
        <v>36</v>
      </c>
      <c r="AX152" s="13" t="s">
        <v>79</v>
      </c>
      <c r="AY152" s="246" t="s">
        <v>141</v>
      </c>
    </row>
    <row r="153" s="14" customFormat="1">
      <c r="A153" s="14"/>
      <c r="B153" s="247"/>
      <c r="C153" s="248"/>
      <c r="D153" s="231" t="s">
        <v>151</v>
      </c>
      <c r="E153" s="249" t="s">
        <v>1</v>
      </c>
      <c r="F153" s="250" t="s">
        <v>153</v>
      </c>
      <c r="G153" s="248"/>
      <c r="H153" s="251">
        <v>44.867000000000004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7" t="s">
        <v>151</v>
      </c>
      <c r="AU153" s="257" t="s">
        <v>89</v>
      </c>
      <c r="AV153" s="14" t="s">
        <v>148</v>
      </c>
      <c r="AW153" s="14" t="s">
        <v>36</v>
      </c>
      <c r="AX153" s="14" t="s">
        <v>87</v>
      </c>
      <c r="AY153" s="257" t="s">
        <v>141</v>
      </c>
    </row>
    <row r="154" s="2" customFormat="1" ht="24.15" customHeight="1">
      <c r="A154" s="38"/>
      <c r="B154" s="39"/>
      <c r="C154" s="271" t="s">
        <v>194</v>
      </c>
      <c r="D154" s="271" t="s">
        <v>344</v>
      </c>
      <c r="E154" s="272" t="s">
        <v>424</v>
      </c>
      <c r="F154" s="273" t="s">
        <v>425</v>
      </c>
      <c r="G154" s="274" t="s">
        <v>166</v>
      </c>
      <c r="H154" s="275">
        <v>14.060000000000001</v>
      </c>
      <c r="I154" s="276"/>
      <c r="J154" s="277">
        <f>ROUND(I154*H154,2)</f>
        <v>0</v>
      </c>
      <c r="K154" s="273" t="s">
        <v>147</v>
      </c>
      <c r="L154" s="278"/>
      <c r="M154" s="279" t="s">
        <v>1</v>
      </c>
      <c r="N154" s="280" t="s">
        <v>44</v>
      </c>
      <c r="O154" s="91"/>
      <c r="P154" s="227">
        <f>O154*H154</f>
        <v>0</v>
      </c>
      <c r="Q154" s="227">
        <v>0.17499999999999999</v>
      </c>
      <c r="R154" s="227">
        <f>Q154*H154</f>
        <v>2.4605000000000001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167</v>
      </c>
      <c r="AT154" s="229" t="s">
        <v>344</v>
      </c>
      <c r="AU154" s="229" t="s">
        <v>89</v>
      </c>
      <c r="AY154" s="17" t="s">
        <v>141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87</v>
      </c>
      <c r="BK154" s="230">
        <f>ROUND(I154*H154,2)</f>
        <v>0</v>
      </c>
      <c r="BL154" s="17" t="s">
        <v>148</v>
      </c>
      <c r="BM154" s="229" t="s">
        <v>197</v>
      </c>
    </row>
    <row r="155" s="2" customFormat="1">
      <c r="A155" s="38"/>
      <c r="B155" s="39"/>
      <c r="C155" s="40"/>
      <c r="D155" s="231" t="s">
        <v>149</v>
      </c>
      <c r="E155" s="40"/>
      <c r="F155" s="232" t="s">
        <v>425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149</v>
      </c>
      <c r="AU155" s="17" t="s">
        <v>89</v>
      </c>
    </row>
    <row r="156" s="13" customFormat="1">
      <c r="A156" s="13"/>
      <c r="B156" s="236"/>
      <c r="C156" s="237"/>
      <c r="D156" s="231" t="s">
        <v>151</v>
      </c>
      <c r="E156" s="238" t="s">
        <v>1</v>
      </c>
      <c r="F156" s="239" t="s">
        <v>426</v>
      </c>
      <c r="G156" s="237"/>
      <c r="H156" s="240">
        <v>14.060000000000001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151</v>
      </c>
      <c r="AU156" s="246" t="s">
        <v>89</v>
      </c>
      <c r="AV156" s="13" t="s">
        <v>89</v>
      </c>
      <c r="AW156" s="13" t="s">
        <v>36</v>
      </c>
      <c r="AX156" s="13" t="s">
        <v>79</v>
      </c>
      <c r="AY156" s="246" t="s">
        <v>141</v>
      </c>
    </row>
    <row r="157" s="14" customFormat="1">
      <c r="A157" s="14"/>
      <c r="B157" s="247"/>
      <c r="C157" s="248"/>
      <c r="D157" s="231" t="s">
        <v>151</v>
      </c>
      <c r="E157" s="249" t="s">
        <v>1</v>
      </c>
      <c r="F157" s="250" t="s">
        <v>153</v>
      </c>
      <c r="G157" s="248"/>
      <c r="H157" s="251">
        <v>14.060000000000001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7" t="s">
        <v>151</v>
      </c>
      <c r="AU157" s="257" t="s">
        <v>89</v>
      </c>
      <c r="AV157" s="14" t="s">
        <v>148</v>
      </c>
      <c r="AW157" s="14" t="s">
        <v>36</v>
      </c>
      <c r="AX157" s="14" t="s">
        <v>87</v>
      </c>
      <c r="AY157" s="257" t="s">
        <v>141</v>
      </c>
    </row>
    <row r="158" s="2" customFormat="1" ht="24.15" customHeight="1">
      <c r="A158" s="38"/>
      <c r="B158" s="39"/>
      <c r="C158" s="218" t="s">
        <v>174</v>
      </c>
      <c r="D158" s="218" t="s">
        <v>143</v>
      </c>
      <c r="E158" s="219" t="s">
        <v>323</v>
      </c>
      <c r="F158" s="220" t="s">
        <v>324</v>
      </c>
      <c r="G158" s="221" t="s">
        <v>166</v>
      </c>
      <c r="H158" s="222">
        <v>58.926000000000002</v>
      </c>
      <c r="I158" s="223"/>
      <c r="J158" s="224">
        <f>ROUND(I158*H158,2)</f>
        <v>0</v>
      </c>
      <c r="K158" s="220" t="s">
        <v>147</v>
      </c>
      <c r="L158" s="44"/>
      <c r="M158" s="225" t="s">
        <v>1</v>
      </c>
      <c r="N158" s="226" t="s">
        <v>44</v>
      </c>
      <c r="O158" s="91"/>
      <c r="P158" s="227">
        <f>O158*H158</f>
        <v>0</v>
      </c>
      <c r="Q158" s="227">
        <v>0.39600000000000002</v>
      </c>
      <c r="R158" s="227">
        <f>Q158*H158</f>
        <v>23.334696000000001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148</v>
      </c>
      <c r="AT158" s="229" t="s">
        <v>143</v>
      </c>
      <c r="AU158" s="229" t="s">
        <v>89</v>
      </c>
      <c r="AY158" s="17" t="s">
        <v>141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87</v>
      </c>
      <c r="BK158" s="230">
        <f>ROUND(I158*H158,2)</f>
        <v>0</v>
      </c>
      <c r="BL158" s="17" t="s">
        <v>148</v>
      </c>
      <c r="BM158" s="229" t="s">
        <v>202</v>
      </c>
    </row>
    <row r="159" s="2" customFormat="1">
      <c r="A159" s="38"/>
      <c r="B159" s="39"/>
      <c r="C159" s="40"/>
      <c r="D159" s="231" t="s">
        <v>149</v>
      </c>
      <c r="E159" s="40"/>
      <c r="F159" s="232" t="s">
        <v>325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149</v>
      </c>
      <c r="AU159" s="17" t="s">
        <v>89</v>
      </c>
    </row>
    <row r="160" s="13" customFormat="1">
      <c r="A160" s="13"/>
      <c r="B160" s="236"/>
      <c r="C160" s="237"/>
      <c r="D160" s="231" t="s">
        <v>151</v>
      </c>
      <c r="E160" s="238" t="s">
        <v>1</v>
      </c>
      <c r="F160" s="239" t="s">
        <v>427</v>
      </c>
      <c r="G160" s="237"/>
      <c r="H160" s="240">
        <v>58.926000000000002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151</v>
      </c>
      <c r="AU160" s="246" t="s">
        <v>89</v>
      </c>
      <c r="AV160" s="13" t="s">
        <v>89</v>
      </c>
      <c r="AW160" s="13" t="s">
        <v>36</v>
      </c>
      <c r="AX160" s="13" t="s">
        <v>79</v>
      </c>
      <c r="AY160" s="246" t="s">
        <v>141</v>
      </c>
    </row>
    <row r="161" s="14" customFormat="1">
      <c r="A161" s="14"/>
      <c r="B161" s="247"/>
      <c r="C161" s="248"/>
      <c r="D161" s="231" t="s">
        <v>151</v>
      </c>
      <c r="E161" s="249" t="s">
        <v>1</v>
      </c>
      <c r="F161" s="250" t="s">
        <v>153</v>
      </c>
      <c r="G161" s="248"/>
      <c r="H161" s="251">
        <v>58.926000000000002</v>
      </c>
      <c r="I161" s="252"/>
      <c r="J161" s="248"/>
      <c r="K161" s="248"/>
      <c r="L161" s="253"/>
      <c r="M161" s="254"/>
      <c r="N161" s="255"/>
      <c r="O161" s="255"/>
      <c r="P161" s="255"/>
      <c r="Q161" s="255"/>
      <c r="R161" s="255"/>
      <c r="S161" s="255"/>
      <c r="T161" s="256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7" t="s">
        <v>151</v>
      </c>
      <c r="AU161" s="257" t="s">
        <v>89</v>
      </c>
      <c r="AV161" s="14" t="s">
        <v>148</v>
      </c>
      <c r="AW161" s="14" t="s">
        <v>36</v>
      </c>
      <c r="AX161" s="14" t="s">
        <v>87</v>
      </c>
      <c r="AY161" s="257" t="s">
        <v>141</v>
      </c>
    </row>
    <row r="162" s="2" customFormat="1" ht="24.15" customHeight="1">
      <c r="A162" s="38"/>
      <c r="B162" s="39"/>
      <c r="C162" s="218" t="s">
        <v>205</v>
      </c>
      <c r="D162" s="218" t="s">
        <v>143</v>
      </c>
      <c r="E162" s="219" t="s">
        <v>326</v>
      </c>
      <c r="F162" s="220" t="s">
        <v>327</v>
      </c>
      <c r="G162" s="221" t="s">
        <v>166</v>
      </c>
      <c r="H162" s="222">
        <v>61.731999999999999</v>
      </c>
      <c r="I162" s="223"/>
      <c r="J162" s="224">
        <f>ROUND(I162*H162,2)</f>
        <v>0</v>
      </c>
      <c r="K162" s="220" t="s">
        <v>147</v>
      </c>
      <c r="L162" s="44"/>
      <c r="M162" s="225" t="s">
        <v>1</v>
      </c>
      <c r="N162" s="226" t="s">
        <v>44</v>
      </c>
      <c r="O162" s="91"/>
      <c r="P162" s="227">
        <f>O162*H162</f>
        <v>0</v>
      </c>
      <c r="Q162" s="227">
        <v>0.38700000000000001</v>
      </c>
      <c r="R162" s="227">
        <f>Q162*H162</f>
        <v>23.890284000000001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148</v>
      </c>
      <c r="AT162" s="229" t="s">
        <v>143</v>
      </c>
      <c r="AU162" s="229" t="s">
        <v>89</v>
      </c>
      <c r="AY162" s="17" t="s">
        <v>141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87</v>
      </c>
      <c r="BK162" s="230">
        <f>ROUND(I162*H162,2)</f>
        <v>0</v>
      </c>
      <c r="BL162" s="17" t="s">
        <v>148</v>
      </c>
      <c r="BM162" s="229" t="s">
        <v>208</v>
      </c>
    </row>
    <row r="163" s="2" customFormat="1">
      <c r="A163" s="38"/>
      <c r="B163" s="39"/>
      <c r="C163" s="40"/>
      <c r="D163" s="231" t="s">
        <v>149</v>
      </c>
      <c r="E163" s="40"/>
      <c r="F163" s="232" t="s">
        <v>328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149</v>
      </c>
      <c r="AU163" s="17" t="s">
        <v>89</v>
      </c>
    </row>
    <row r="164" s="13" customFormat="1">
      <c r="A164" s="13"/>
      <c r="B164" s="236"/>
      <c r="C164" s="237"/>
      <c r="D164" s="231" t="s">
        <v>151</v>
      </c>
      <c r="E164" s="238" t="s">
        <v>1</v>
      </c>
      <c r="F164" s="239" t="s">
        <v>428</v>
      </c>
      <c r="G164" s="237"/>
      <c r="H164" s="240">
        <v>61.731999999999999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151</v>
      </c>
      <c r="AU164" s="246" t="s">
        <v>89</v>
      </c>
      <c r="AV164" s="13" t="s">
        <v>89</v>
      </c>
      <c r="AW164" s="13" t="s">
        <v>36</v>
      </c>
      <c r="AX164" s="13" t="s">
        <v>79</v>
      </c>
      <c r="AY164" s="246" t="s">
        <v>141</v>
      </c>
    </row>
    <row r="165" s="14" customFormat="1">
      <c r="A165" s="14"/>
      <c r="B165" s="247"/>
      <c r="C165" s="248"/>
      <c r="D165" s="231" t="s">
        <v>151</v>
      </c>
      <c r="E165" s="249" t="s">
        <v>1</v>
      </c>
      <c r="F165" s="250" t="s">
        <v>153</v>
      </c>
      <c r="G165" s="248"/>
      <c r="H165" s="251">
        <v>61.731999999999999</v>
      </c>
      <c r="I165" s="252"/>
      <c r="J165" s="248"/>
      <c r="K165" s="248"/>
      <c r="L165" s="253"/>
      <c r="M165" s="254"/>
      <c r="N165" s="255"/>
      <c r="O165" s="255"/>
      <c r="P165" s="255"/>
      <c r="Q165" s="255"/>
      <c r="R165" s="255"/>
      <c r="S165" s="255"/>
      <c r="T165" s="25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7" t="s">
        <v>151</v>
      </c>
      <c r="AU165" s="257" t="s">
        <v>89</v>
      </c>
      <c r="AV165" s="14" t="s">
        <v>148</v>
      </c>
      <c r="AW165" s="14" t="s">
        <v>36</v>
      </c>
      <c r="AX165" s="14" t="s">
        <v>87</v>
      </c>
      <c r="AY165" s="257" t="s">
        <v>141</v>
      </c>
    </row>
    <row r="166" s="12" customFormat="1" ht="22.8" customHeight="1">
      <c r="A166" s="12"/>
      <c r="B166" s="202"/>
      <c r="C166" s="203"/>
      <c r="D166" s="204" t="s">
        <v>78</v>
      </c>
      <c r="E166" s="216" t="s">
        <v>235</v>
      </c>
      <c r="F166" s="216" t="s">
        <v>236</v>
      </c>
      <c r="G166" s="203"/>
      <c r="H166" s="203"/>
      <c r="I166" s="206"/>
      <c r="J166" s="217">
        <f>BK166</f>
        <v>0</v>
      </c>
      <c r="K166" s="203"/>
      <c r="L166" s="208"/>
      <c r="M166" s="209"/>
      <c r="N166" s="210"/>
      <c r="O166" s="210"/>
      <c r="P166" s="211">
        <f>SUM(P167:P172)</f>
        <v>0</v>
      </c>
      <c r="Q166" s="210"/>
      <c r="R166" s="211">
        <f>SUM(R167:R172)</f>
        <v>2.2064609000000002</v>
      </c>
      <c r="S166" s="210"/>
      <c r="T166" s="212">
        <f>SUM(T167:T172)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3" t="s">
        <v>87</v>
      </c>
      <c r="AT166" s="214" t="s">
        <v>78</v>
      </c>
      <c r="AU166" s="214" t="s">
        <v>87</v>
      </c>
      <c r="AY166" s="213" t="s">
        <v>141</v>
      </c>
      <c r="BK166" s="215">
        <f>SUM(BK167:BK172)</f>
        <v>0</v>
      </c>
    </row>
    <row r="167" s="2" customFormat="1" ht="24.15" customHeight="1">
      <c r="A167" s="38"/>
      <c r="B167" s="39"/>
      <c r="C167" s="218" t="s">
        <v>8</v>
      </c>
      <c r="D167" s="218" t="s">
        <v>143</v>
      </c>
      <c r="E167" s="219" t="s">
        <v>429</v>
      </c>
      <c r="F167" s="220" t="s">
        <v>430</v>
      </c>
      <c r="G167" s="221" t="s">
        <v>146</v>
      </c>
      <c r="H167" s="222">
        <v>7</v>
      </c>
      <c r="I167" s="223"/>
      <c r="J167" s="224">
        <f>ROUND(I167*H167,2)</f>
        <v>0</v>
      </c>
      <c r="K167" s="220" t="s">
        <v>147</v>
      </c>
      <c r="L167" s="44"/>
      <c r="M167" s="225" t="s">
        <v>1</v>
      </c>
      <c r="N167" s="226" t="s">
        <v>44</v>
      </c>
      <c r="O167" s="91"/>
      <c r="P167" s="227">
        <f>O167*H167</f>
        <v>0</v>
      </c>
      <c r="Q167" s="227">
        <v>0.29220869999999999</v>
      </c>
      <c r="R167" s="227">
        <f>Q167*H167</f>
        <v>2.0454609000000001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148</v>
      </c>
      <c r="AT167" s="229" t="s">
        <v>143</v>
      </c>
      <c r="AU167" s="229" t="s">
        <v>89</v>
      </c>
      <c r="AY167" s="17" t="s">
        <v>141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87</v>
      </c>
      <c r="BK167" s="230">
        <f>ROUND(I167*H167,2)</f>
        <v>0</v>
      </c>
      <c r="BL167" s="17" t="s">
        <v>148</v>
      </c>
      <c r="BM167" s="229" t="s">
        <v>213</v>
      </c>
    </row>
    <row r="168" s="2" customFormat="1">
      <c r="A168" s="38"/>
      <c r="B168" s="39"/>
      <c r="C168" s="40"/>
      <c r="D168" s="231" t="s">
        <v>149</v>
      </c>
      <c r="E168" s="40"/>
      <c r="F168" s="232" t="s">
        <v>431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149</v>
      </c>
      <c r="AU168" s="17" t="s">
        <v>89</v>
      </c>
    </row>
    <row r="169" s="2" customFormat="1" ht="24.15" customHeight="1">
      <c r="A169" s="38"/>
      <c r="B169" s="39"/>
      <c r="C169" s="271" t="s">
        <v>215</v>
      </c>
      <c r="D169" s="271" t="s">
        <v>344</v>
      </c>
      <c r="E169" s="272" t="s">
        <v>432</v>
      </c>
      <c r="F169" s="273" t="s">
        <v>433</v>
      </c>
      <c r="G169" s="274" t="s">
        <v>146</v>
      </c>
      <c r="H169" s="275">
        <v>7</v>
      </c>
      <c r="I169" s="276"/>
      <c r="J169" s="277">
        <f>ROUND(I169*H169,2)</f>
        <v>0</v>
      </c>
      <c r="K169" s="273" t="s">
        <v>147</v>
      </c>
      <c r="L169" s="278"/>
      <c r="M169" s="279" t="s">
        <v>1</v>
      </c>
      <c r="N169" s="280" t="s">
        <v>44</v>
      </c>
      <c r="O169" s="91"/>
      <c r="P169" s="227">
        <f>O169*H169</f>
        <v>0</v>
      </c>
      <c r="Q169" s="227">
        <v>0.015599999999999999</v>
      </c>
      <c r="R169" s="227">
        <f>Q169*H169</f>
        <v>0.10919999999999999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167</v>
      </c>
      <c r="AT169" s="229" t="s">
        <v>344</v>
      </c>
      <c r="AU169" s="229" t="s">
        <v>89</v>
      </c>
      <c r="AY169" s="17" t="s">
        <v>141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87</v>
      </c>
      <c r="BK169" s="230">
        <f>ROUND(I169*H169,2)</f>
        <v>0</v>
      </c>
      <c r="BL169" s="17" t="s">
        <v>148</v>
      </c>
      <c r="BM169" s="229" t="s">
        <v>218</v>
      </c>
    </row>
    <row r="170" s="2" customFormat="1">
      <c r="A170" s="38"/>
      <c r="B170" s="39"/>
      <c r="C170" s="40"/>
      <c r="D170" s="231" t="s">
        <v>149</v>
      </c>
      <c r="E170" s="40"/>
      <c r="F170" s="232" t="s">
        <v>433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149</v>
      </c>
      <c r="AU170" s="17" t="s">
        <v>89</v>
      </c>
    </row>
    <row r="171" s="2" customFormat="1" ht="16.5" customHeight="1">
      <c r="A171" s="38"/>
      <c r="B171" s="39"/>
      <c r="C171" s="271" t="s">
        <v>186</v>
      </c>
      <c r="D171" s="271" t="s">
        <v>344</v>
      </c>
      <c r="E171" s="272" t="s">
        <v>434</v>
      </c>
      <c r="F171" s="273" t="s">
        <v>435</v>
      </c>
      <c r="G171" s="274" t="s">
        <v>146</v>
      </c>
      <c r="H171" s="275">
        <v>7</v>
      </c>
      <c r="I171" s="276"/>
      <c r="J171" s="277">
        <f>ROUND(I171*H171,2)</f>
        <v>0</v>
      </c>
      <c r="K171" s="273" t="s">
        <v>147</v>
      </c>
      <c r="L171" s="278"/>
      <c r="M171" s="279" t="s">
        <v>1</v>
      </c>
      <c r="N171" s="280" t="s">
        <v>44</v>
      </c>
      <c r="O171" s="91"/>
      <c r="P171" s="227">
        <f>O171*H171</f>
        <v>0</v>
      </c>
      <c r="Q171" s="227">
        <v>0.0074000000000000003</v>
      </c>
      <c r="R171" s="227">
        <f>Q171*H171</f>
        <v>0.051799999999999999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167</v>
      </c>
      <c r="AT171" s="229" t="s">
        <v>344</v>
      </c>
      <c r="AU171" s="229" t="s">
        <v>89</v>
      </c>
      <c r="AY171" s="17" t="s">
        <v>141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87</v>
      </c>
      <c r="BK171" s="230">
        <f>ROUND(I171*H171,2)</f>
        <v>0</v>
      </c>
      <c r="BL171" s="17" t="s">
        <v>148</v>
      </c>
      <c r="BM171" s="229" t="s">
        <v>225</v>
      </c>
    </row>
    <row r="172" s="2" customFormat="1">
      <c r="A172" s="38"/>
      <c r="B172" s="39"/>
      <c r="C172" s="40"/>
      <c r="D172" s="231" t="s">
        <v>149</v>
      </c>
      <c r="E172" s="40"/>
      <c r="F172" s="232" t="s">
        <v>435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149</v>
      </c>
      <c r="AU172" s="17" t="s">
        <v>89</v>
      </c>
    </row>
    <row r="173" s="12" customFormat="1" ht="22.8" customHeight="1">
      <c r="A173" s="12"/>
      <c r="B173" s="202"/>
      <c r="C173" s="203"/>
      <c r="D173" s="204" t="s">
        <v>78</v>
      </c>
      <c r="E173" s="216" t="s">
        <v>363</v>
      </c>
      <c r="F173" s="216" t="s">
        <v>364</v>
      </c>
      <c r="G173" s="203"/>
      <c r="H173" s="203"/>
      <c r="I173" s="206"/>
      <c r="J173" s="217">
        <f>BK173</f>
        <v>0</v>
      </c>
      <c r="K173" s="203"/>
      <c r="L173" s="208"/>
      <c r="M173" s="209"/>
      <c r="N173" s="210"/>
      <c r="O173" s="210"/>
      <c r="P173" s="211">
        <f>SUM(P174:P175)</f>
        <v>0</v>
      </c>
      <c r="Q173" s="210"/>
      <c r="R173" s="211">
        <f>SUM(R174:R175)</f>
        <v>0</v>
      </c>
      <c r="S173" s="210"/>
      <c r="T173" s="212">
        <f>SUM(T174:T175)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3" t="s">
        <v>87</v>
      </c>
      <c r="AT173" s="214" t="s">
        <v>78</v>
      </c>
      <c r="AU173" s="214" t="s">
        <v>87</v>
      </c>
      <c r="AY173" s="213" t="s">
        <v>141</v>
      </c>
      <c r="BK173" s="215">
        <f>SUM(BK174:BK175)</f>
        <v>0</v>
      </c>
    </row>
    <row r="174" s="2" customFormat="1" ht="24.15" customHeight="1">
      <c r="A174" s="38"/>
      <c r="B174" s="39"/>
      <c r="C174" s="218" t="s">
        <v>227</v>
      </c>
      <c r="D174" s="218" t="s">
        <v>143</v>
      </c>
      <c r="E174" s="219" t="s">
        <v>407</v>
      </c>
      <c r="F174" s="220" t="s">
        <v>408</v>
      </c>
      <c r="G174" s="221" t="s">
        <v>240</v>
      </c>
      <c r="H174" s="222">
        <v>71.215999999999994</v>
      </c>
      <c r="I174" s="223"/>
      <c r="J174" s="224">
        <f>ROUND(I174*H174,2)</f>
        <v>0</v>
      </c>
      <c r="K174" s="220" t="s">
        <v>147</v>
      </c>
      <c r="L174" s="44"/>
      <c r="M174" s="225" t="s">
        <v>1</v>
      </c>
      <c r="N174" s="226" t="s">
        <v>44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148</v>
      </c>
      <c r="AT174" s="229" t="s">
        <v>143</v>
      </c>
      <c r="AU174" s="229" t="s">
        <v>89</v>
      </c>
      <c r="AY174" s="17" t="s">
        <v>141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87</v>
      </c>
      <c r="BK174" s="230">
        <f>ROUND(I174*H174,2)</f>
        <v>0</v>
      </c>
      <c r="BL174" s="17" t="s">
        <v>148</v>
      </c>
      <c r="BM174" s="229" t="s">
        <v>230</v>
      </c>
    </row>
    <row r="175" s="2" customFormat="1">
      <c r="A175" s="38"/>
      <c r="B175" s="39"/>
      <c r="C175" s="40"/>
      <c r="D175" s="231" t="s">
        <v>149</v>
      </c>
      <c r="E175" s="40"/>
      <c r="F175" s="232" t="s">
        <v>409</v>
      </c>
      <c r="G175" s="40"/>
      <c r="H175" s="40"/>
      <c r="I175" s="233"/>
      <c r="J175" s="40"/>
      <c r="K175" s="40"/>
      <c r="L175" s="44"/>
      <c r="M175" s="281"/>
      <c r="N175" s="282"/>
      <c r="O175" s="283"/>
      <c r="P175" s="283"/>
      <c r="Q175" s="283"/>
      <c r="R175" s="283"/>
      <c r="S175" s="283"/>
      <c r="T175" s="284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149</v>
      </c>
      <c r="AU175" s="17" t="s">
        <v>89</v>
      </c>
    </row>
    <row r="176" s="2" customFormat="1" ht="6.96" customHeight="1">
      <c r="A176" s="38"/>
      <c r="B176" s="66"/>
      <c r="C176" s="67"/>
      <c r="D176" s="67"/>
      <c r="E176" s="67"/>
      <c r="F176" s="67"/>
      <c r="G176" s="67"/>
      <c r="H176" s="67"/>
      <c r="I176" s="67"/>
      <c r="J176" s="67"/>
      <c r="K176" s="67"/>
      <c r="L176" s="44"/>
      <c r="M176" s="38"/>
      <c r="O176" s="38"/>
      <c r="P176" s="38"/>
      <c r="Q176" s="38"/>
      <c r="R176" s="38"/>
      <c r="S176" s="38"/>
      <c r="T176" s="3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</row>
  </sheetData>
  <sheetProtection sheet="1" autoFilter="0" formatColumns="0" formatRows="0" objects="1" scenarios="1" spinCount="100000" saltValue="9k8RYmAWe1TLpQ8bZmCHxnoJlO7A3M3yjwpWd9fjDfBmTR8sk7j6imPPwMomSkIBycNO25HVPjV1+grn90j8pw==" hashValue="7N/inocZRtFrZ6iKRMDm8NAjXzl3vW4ZzIIX1iWjbPtKTSfmle+TYxklp2Etd5L8RzpXfvNL5aFlxB8sHJ2qEQ==" algorithmName="SHA-512" password="C7A2"/>
  <autoFilter ref="C120:K17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114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Komunikace Sadová, Svatoplukova, Lomená - projektová dokumentace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436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28</v>
      </c>
      <c r="J24" s="143" t="s">
        <v>35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ROUND((SUM(BE118:BE147)),  2)</f>
        <v>0</v>
      </c>
      <c r="G33" s="38"/>
      <c r="H33" s="38"/>
      <c r="I33" s="155">
        <v>0.20999999999999999</v>
      </c>
      <c r="J33" s="154">
        <f>ROUND(((SUM(BE118:BE147))*I33),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ROUND((SUM(BF118:BF147)),  2)</f>
        <v>0</v>
      </c>
      <c r="G34" s="38"/>
      <c r="H34" s="38"/>
      <c r="I34" s="155">
        <v>0.12</v>
      </c>
      <c r="J34" s="154">
        <f>ROUND(((SUM(BF118:BF147))*I34),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ROUND((SUM(BG118:BG147)),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ROUND((SUM(BH118:BH147)),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ROUND((SUM(BI118:BI147)),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Komunikace Sadová, Svatoplukova, Lomená - projektová dokumentace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141 - Vodorovné dopravní značení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Šternberk</v>
      </c>
      <c r="G89" s="40"/>
      <c r="H89" s="40"/>
      <c r="I89" s="32" t="s">
        <v>22</v>
      </c>
      <c r="J89" s="79" t="str">
        <f>IF(J12="","",J12)</f>
        <v>30. 7. 2024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Město Šternberk,Hor.náměstí 78/16,785 01 Šternberk</v>
      </c>
      <c r="G91" s="40"/>
      <c r="H91" s="40"/>
      <c r="I91" s="32" t="s">
        <v>32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TERRA-POZEMKOVÉ ÚPRAVY,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118</v>
      </c>
      <c r="D94" s="176"/>
      <c r="E94" s="176"/>
      <c r="F94" s="176"/>
      <c r="G94" s="176"/>
      <c r="H94" s="176"/>
      <c r="I94" s="176"/>
      <c r="J94" s="177" t="s">
        <v>119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120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79"/>
      <c r="C97" s="180"/>
      <c r="D97" s="181" t="s">
        <v>122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125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126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Komunikace Sadová, Svatoplukova, Lomená - projektová dokumentace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115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141 - Vodorovné dopravní značení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Šternberk</v>
      </c>
      <c r="G112" s="40"/>
      <c r="H112" s="40"/>
      <c r="I112" s="32" t="s">
        <v>22</v>
      </c>
      <c r="J112" s="79" t="str">
        <f>IF(J12="","",J12)</f>
        <v>30. 7. 2024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40.05" customHeight="1">
      <c r="A114" s="38"/>
      <c r="B114" s="39"/>
      <c r="C114" s="32" t="s">
        <v>24</v>
      </c>
      <c r="D114" s="40"/>
      <c r="E114" s="40"/>
      <c r="F114" s="27" t="str">
        <f>E15</f>
        <v>Město Šternberk,Hor.náměstí 78/16,785 01 Šternberk</v>
      </c>
      <c r="G114" s="40"/>
      <c r="H114" s="40"/>
      <c r="I114" s="32" t="s">
        <v>32</v>
      </c>
      <c r="J114" s="36" t="str">
        <f>E21</f>
        <v>TERRA-POZEMKOVÉ ÚPRAVY,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40.0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37</v>
      </c>
      <c r="J115" s="36" t="str">
        <f>E24</f>
        <v>TERRA-POZEMKOVÉ ÚPRAVY,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127</v>
      </c>
      <c r="D117" s="194" t="s">
        <v>64</v>
      </c>
      <c r="E117" s="194" t="s">
        <v>60</v>
      </c>
      <c r="F117" s="194" t="s">
        <v>61</v>
      </c>
      <c r="G117" s="194" t="s">
        <v>128</v>
      </c>
      <c r="H117" s="194" t="s">
        <v>129</v>
      </c>
      <c r="I117" s="194" t="s">
        <v>130</v>
      </c>
      <c r="J117" s="194" t="s">
        <v>119</v>
      </c>
      <c r="K117" s="195" t="s">
        <v>131</v>
      </c>
      <c r="L117" s="196"/>
      <c r="M117" s="100" t="s">
        <v>1</v>
      </c>
      <c r="N117" s="101" t="s">
        <v>43</v>
      </c>
      <c r="O117" s="101" t="s">
        <v>132</v>
      </c>
      <c r="P117" s="101" t="s">
        <v>133</v>
      </c>
      <c r="Q117" s="101" t="s">
        <v>134</v>
      </c>
      <c r="R117" s="101" t="s">
        <v>135</v>
      </c>
      <c r="S117" s="101" t="s">
        <v>136</v>
      </c>
      <c r="T117" s="102" t="s">
        <v>137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138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0.077632839999999995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78</v>
      </c>
      <c r="AU118" s="17" t="s">
        <v>121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78</v>
      </c>
      <c r="E119" s="205" t="s">
        <v>139</v>
      </c>
      <c r="F119" s="205" t="s">
        <v>140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0.077632839999999995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87</v>
      </c>
      <c r="AT119" s="214" t="s">
        <v>78</v>
      </c>
      <c r="AU119" s="214" t="s">
        <v>79</v>
      </c>
      <c r="AY119" s="213" t="s">
        <v>141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78</v>
      </c>
      <c r="E120" s="216" t="s">
        <v>235</v>
      </c>
      <c r="F120" s="216" t="s">
        <v>236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SUM(P121:P147)</f>
        <v>0</v>
      </c>
      <c r="Q120" s="210"/>
      <c r="R120" s="211">
        <f>SUM(R121:R147)</f>
        <v>0.077632839999999995</v>
      </c>
      <c r="S120" s="210"/>
      <c r="T120" s="212">
        <f>SUM(T121:T147)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87</v>
      </c>
      <c r="AT120" s="214" t="s">
        <v>78</v>
      </c>
      <c r="AU120" s="214" t="s">
        <v>87</v>
      </c>
      <c r="AY120" s="213" t="s">
        <v>141</v>
      </c>
      <c r="BK120" s="215">
        <f>SUM(BK121:BK147)</f>
        <v>0</v>
      </c>
    </row>
    <row r="121" s="2" customFormat="1" ht="24.15" customHeight="1">
      <c r="A121" s="38"/>
      <c r="B121" s="39"/>
      <c r="C121" s="218" t="s">
        <v>87</v>
      </c>
      <c r="D121" s="218" t="s">
        <v>143</v>
      </c>
      <c r="E121" s="219" t="s">
        <v>437</v>
      </c>
      <c r="F121" s="220" t="s">
        <v>438</v>
      </c>
      <c r="G121" s="221" t="s">
        <v>146</v>
      </c>
      <c r="H121" s="222">
        <v>19.199999999999999</v>
      </c>
      <c r="I121" s="223"/>
      <c r="J121" s="224">
        <f>ROUND(I121*H121,2)</f>
        <v>0</v>
      </c>
      <c r="K121" s="220" t="s">
        <v>147</v>
      </c>
      <c r="L121" s="44"/>
      <c r="M121" s="225" t="s">
        <v>1</v>
      </c>
      <c r="N121" s="226" t="s">
        <v>44</v>
      </c>
      <c r="O121" s="91"/>
      <c r="P121" s="227">
        <f>O121*H121</f>
        <v>0</v>
      </c>
      <c r="Q121" s="227">
        <v>0.00038400000000000001</v>
      </c>
      <c r="R121" s="227">
        <f>Q121*H121</f>
        <v>0.0073727999999999997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148</v>
      </c>
      <c r="AT121" s="229" t="s">
        <v>143</v>
      </c>
      <c r="AU121" s="229" t="s">
        <v>89</v>
      </c>
      <c r="AY121" s="17" t="s">
        <v>141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87</v>
      </c>
      <c r="BK121" s="230">
        <f>ROUND(I121*H121,2)</f>
        <v>0</v>
      </c>
      <c r="BL121" s="17" t="s">
        <v>148</v>
      </c>
      <c r="BM121" s="229" t="s">
        <v>89</v>
      </c>
    </row>
    <row r="122" s="2" customFormat="1">
      <c r="A122" s="38"/>
      <c r="B122" s="39"/>
      <c r="C122" s="40"/>
      <c r="D122" s="231" t="s">
        <v>149</v>
      </c>
      <c r="E122" s="40"/>
      <c r="F122" s="232" t="s">
        <v>439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149</v>
      </c>
      <c r="AU122" s="17" t="s">
        <v>89</v>
      </c>
    </row>
    <row r="123" s="13" customFormat="1">
      <c r="A123" s="13"/>
      <c r="B123" s="236"/>
      <c r="C123" s="237"/>
      <c r="D123" s="231" t="s">
        <v>151</v>
      </c>
      <c r="E123" s="238" t="s">
        <v>1</v>
      </c>
      <c r="F123" s="239" t="s">
        <v>440</v>
      </c>
      <c r="G123" s="237"/>
      <c r="H123" s="240">
        <v>19.199999999999999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151</v>
      </c>
      <c r="AU123" s="246" t="s">
        <v>89</v>
      </c>
      <c r="AV123" s="13" t="s">
        <v>89</v>
      </c>
      <c r="AW123" s="13" t="s">
        <v>36</v>
      </c>
      <c r="AX123" s="13" t="s">
        <v>79</v>
      </c>
      <c r="AY123" s="246" t="s">
        <v>141</v>
      </c>
    </row>
    <row r="124" s="14" customFormat="1">
      <c r="A124" s="14"/>
      <c r="B124" s="247"/>
      <c r="C124" s="248"/>
      <c r="D124" s="231" t="s">
        <v>151</v>
      </c>
      <c r="E124" s="249" t="s">
        <v>1</v>
      </c>
      <c r="F124" s="250" t="s">
        <v>153</v>
      </c>
      <c r="G124" s="248"/>
      <c r="H124" s="251">
        <v>19.199999999999999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7" t="s">
        <v>151</v>
      </c>
      <c r="AU124" s="257" t="s">
        <v>89</v>
      </c>
      <c r="AV124" s="14" t="s">
        <v>148</v>
      </c>
      <c r="AW124" s="14" t="s">
        <v>36</v>
      </c>
      <c r="AX124" s="14" t="s">
        <v>87</v>
      </c>
      <c r="AY124" s="257" t="s">
        <v>141</v>
      </c>
    </row>
    <row r="125" s="2" customFormat="1" ht="24.15" customHeight="1">
      <c r="A125" s="38"/>
      <c r="B125" s="39"/>
      <c r="C125" s="218" t="s">
        <v>89</v>
      </c>
      <c r="D125" s="218" t="s">
        <v>143</v>
      </c>
      <c r="E125" s="219" t="s">
        <v>441</v>
      </c>
      <c r="F125" s="220" t="s">
        <v>442</v>
      </c>
      <c r="G125" s="221" t="s">
        <v>146</v>
      </c>
      <c r="H125" s="222">
        <v>7</v>
      </c>
      <c r="I125" s="223"/>
      <c r="J125" s="224">
        <f>ROUND(I125*H125,2)</f>
        <v>0</v>
      </c>
      <c r="K125" s="220" t="s">
        <v>147</v>
      </c>
      <c r="L125" s="44"/>
      <c r="M125" s="225" t="s">
        <v>1</v>
      </c>
      <c r="N125" s="226" t="s">
        <v>44</v>
      </c>
      <c r="O125" s="91"/>
      <c r="P125" s="227">
        <f>O125*H125</f>
        <v>0</v>
      </c>
      <c r="Q125" s="227">
        <v>0.000135</v>
      </c>
      <c r="R125" s="227">
        <f>Q125*H125</f>
        <v>0.00094499999999999998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148</v>
      </c>
      <c r="AT125" s="229" t="s">
        <v>143</v>
      </c>
      <c r="AU125" s="229" t="s">
        <v>89</v>
      </c>
      <c r="AY125" s="17" t="s">
        <v>141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87</v>
      </c>
      <c r="BK125" s="230">
        <f>ROUND(I125*H125,2)</f>
        <v>0</v>
      </c>
      <c r="BL125" s="17" t="s">
        <v>148</v>
      </c>
      <c r="BM125" s="229" t="s">
        <v>148</v>
      </c>
    </row>
    <row r="126" s="2" customFormat="1">
      <c r="A126" s="38"/>
      <c r="B126" s="39"/>
      <c r="C126" s="40"/>
      <c r="D126" s="231" t="s">
        <v>149</v>
      </c>
      <c r="E126" s="40"/>
      <c r="F126" s="232" t="s">
        <v>443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149</v>
      </c>
      <c r="AU126" s="17" t="s">
        <v>89</v>
      </c>
    </row>
    <row r="127" s="13" customFormat="1">
      <c r="A127" s="13"/>
      <c r="B127" s="236"/>
      <c r="C127" s="237"/>
      <c r="D127" s="231" t="s">
        <v>151</v>
      </c>
      <c r="E127" s="238" t="s">
        <v>1</v>
      </c>
      <c r="F127" s="239" t="s">
        <v>183</v>
      </c>
      <c r="G127" s="237"/>
      <c r="H127" s="240">
        <v>7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151</v>
      </c>
      <c r="AU127" s="246" t="s">
        <v>89</v>
      </c>
      <c r="AV127" s="13" t="s">
        <v>89</v>
      </c>
      <c r="AW127" s="13" t="s">
        <v>36</v>
      </c>
      <c r="AX127" s="13" t="s">
        <v>79</v>
      </c>
      <c r="AY127" s="246" t="s">
        <v>141</v>
      </c>
    </row>
    <row r="128" s="14" customFormat="1">
      <c r="A128" s="14"/>
      <c r="B128" s="247"/>
      <c r="C128" s="248"/>
      <c r="D128" s="231" t="s">
        <v>151</v>
      </c>
      <c r="E128" s="249" t="s">
        <v>1</v>
      </c>
      <c r="F128" s="250" t="s">
        <v>153</v>
      </c>
      <c r="G128" s="248"/>
      <c r="H128" s="251">
        <v>7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151</v>
      </c>
      <c r="AU128" s="257" t="s">
        <v>89</v>
      </c>
      <c r="AV128" s="14" t="s">
        <v>148</v>
      </c>
      <c r="AW128" s="14" t="s">
        <v>36</v>
      </c>
      <c r="AX128" s="14" t="s">
        <v>87</v>
      </c>
      <c r="AY128" s="257" t="s">
        <v>141</v>
      </c>
    </row>
    <row r="129" s="2" customFormat="1" ht="24.15" customHeight="1">
      <c r="A129" s="38"/>
      <c r="B129" s="39"/>
      <c r="C129" s="218" t="s">
        <v>158</v>
      </c>
      <c r="D129" s="218" t="s">
        <v>143</v>
      </c>
      <c r="E129" s="219" t="s">
        <v>444</v>
      </c>
      <c r="F129" s="220" t="s">
        <v>445</v>
      </c>
      <c r="G129" s="221" t="s">
        <v>166</v>
      </c>
      <c r="H129" s="222">
        <v>22.32</v>
      </c>
      <c r="I129" s="223"/>
      <c r="J129" s="224">
        <f>ROUND(I129*H129,2)</f>
        <v>0</v>
      </c>
      <c r="K129" s="220" t="s">
        <v>147</v>
      </c>
      <c r="L129" s="44"/>
      <c r="M129" s="225" t="s">
        <v>1</v>
      </c>
      <c r="N129" s="226" t="s">
        <v>44</v>
      </c>
      <c r="O129" s="91"/>
      <c r="P129" s="227">
        <f>O129*H129</f>
        <v>0</v>
      </c>
      <c r="Q129" s="227">
        <v>0.0025999999999999999</v>
      </c>
      <c r="R129" s="227">
        <f>Q129*H129</f>
        <v>0.058032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148</v>
      </c>
      <c r="AT129" s="229" t="s">
        <v>143</v>
      </c>
      <c r="AU129" s="229" t="s">
        <v>89</v>
      </c>
      <c r="AY129" s="17" t="s">
        <v>141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87</v>
      </c>
      <c r="BK129" s="230">
        <f>ROUND(I129*H129,2)</f>
        <v>0</v>
      </c>
      <c r="BL129" s="17" t="s">
        <v>148</v>
      </c>
      <c r="BM129" s="229" t="s">
        <v>161</v>
      </c>
    </row>
    <row r="130" s="2" customFormat="1">
      <c r="A130" s="38"/>
      <c r="B130" s="39"/>
      <c r="C130" s="40"/>
      <c r="D130" s="231" t="s">
        <v>149</v>
      </c>
      <c r="E130" s="40"/>
      <c r="F130" s="232" t="s">
        <v>446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149</v>
      </c>
      <c r="AU130" s="17" t="s">
        <v>89</v>
      </c>
    </row>
    <row r="131" s="13" customFormat="1">
      <c r="A131" s="13"/>
      <c r="B131" s="236"/>
      <c r="C131" s="237"/>
      <c r="D131" s="231" t="s">
        <v>151</v>
      </c>
      <c r="E131" s="238" t="s">
        <v>1</v>
      </c>
      <c r="F131" s="239" t="s">
        <v>447</v>
      </c>
      <c r="G131" s="237"/>
      <c r="H131" s="240">
        <v>14.32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151</v>
      </c>
      <c r="AU131" s="246" t="s">
        <v>89</v>
      </c>
      <c r="AV131" s="13" t="s">
        <v>89</v>
      </c>
      <c r="AW131" s="13" t="s">
        <v>36</v>
      </c>
      <c r="AX131" s="13" t="s">
        <v>79</v>
      </c>
      <c r="AY131" s="246" t="s">
        <v>141</v>
      </c>
    </row>
    <row r="132" s="13" customFormat="1">
      <c r="A132" s="13"/>
      <c r="B132" s="236"/>
      <c r="C132" s="237"/>
      <c r="D132" s="231" t="s">
        <v>151</v>
      </c>
      <c r="E132" s="238" t="s">
        <v>1</v>
      </c>
      <c r="F132" s="239" t="s">
        <v>448</v>
      </c>
      <c r="G132" s="237"/>
      <c r="H132" s="240">
        <v>8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151</v>
      </c>
      <c r="AU132" s="246" t="s">
        <v>89</v>
      </c>
      <c r="AV132" s="13" t="s">
        <v>89</v>
      </c>
      <c r="AW132" s="13" t="s">
        <v>36</v>
      </c>
      <c r="AX132" s="13" t="s">
        <v>79</v>
      </c>
      <c r="AY132" s="246" t="s">
        <v>141</v>
      </c>
    </row>
    <row r="133" s="14" customFormat="1">
      <c r="A133" s="14"/>
      <c r="B133" s="247"/>
      <c r="C133" s="248"/>
      <c r="D133" s="231" t="s">
        <v>151</v>
      </c>
      <c r="E133" s="249" t="s">
        <v>1</v>
      </c>
      <c r="F133" s="250" t="s">
        <v>153</v>
      </c>
      <c r="G133" s="248"/>
      <c r="H133" s="251">
        <v>22.32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151</v>
      </c>
      <c r="AU133" s="257" t="s">
        <v>89</v>
      </c>
      <c r="AV133" s="14" t="s">
        <v>148</v>
      </c>
      <c r="AW133" s="14" t="s">
        <v>36</v>
      </c>
      <c r="AX133" s="14" t="s">
        <v>87</v>
      </c>
      <c r="AY133" s="257" t="s">
        <v>141</v>
      </c>
    </row>
    <row r="134" s="2" customFormat="1" ht="24.15" customHeight="1">
      <c r="A134" s="38"/>
      <c r="B134" s="39"/>
      <c r="C134" s="218" t="s">
        <v>148</v>
      </c>
      <c r="D134" s="218" t="s">
        <v>143</v>
      </c>
      <c r="E134" s="219" t="s">
        <v>449</v>
      </c>
      <c r="F134" s="220" t="s">
        <v>450</v>
      </c>
      <c r="G134" s="221" t="s">
        <v>146</v>
      </c>
      <c r="H134" s="222">
        <v>26.800000000000001</v>
      </c>
      <c r="I134" s="223"/>
      <c r="J134" s="224">
        <f>ROUND(I134*H134,2)</f>
        <v>0</v>
      </c>
      <c r="K134" s="220" t="s">
        <v>147</v>
      </c>
      <c r="L134" s="44"/>
      <c r="M134" s="225" t="s">
        <v>1</v>
      </c>
      <c r="N134" s="226" t="s">
        <v>44</v>
      </c>
      <c r="O134" s="91"/>
      <c r="P134" s="227">
        <f>O134*H134</f>
        <v>0</v>
      </c>
      <c r="Q134" s="227">
        <v>0.00032499999999999999</v>
      </c>
      <c r="R134" s="227">
        <f>Q134*H134</f>
        <v>0.008709999999999999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148</v>
      </c>
      <c r="AT134" s="229" t="s">
        <v>143</v>
      </c>
      <c r="AU134" s="229" t="s">
        <v>89</v>
      </c>
      <c r="AY134" s="17" t="s">
        <v>141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87</v>
      </c>
      <c r="BK134" s="230">
        <f>ROUND(I134*H134,2)</f>
        <v>0</v>
      </c>
      <c r="BL134" s="17" t="s">
        <v>148</v>
      </c>
      <c r="BM134" s="229" t="s">
        <v>167</v>
      </c>
    </row>
    <row r="135" s="2" customFormat="1">
      <c r="A135" s="38"/>
      <c r="B135" s="39"/>
      <c r="C135" s="40"/>
      <c r="D135" s="231" t="s">
        <v>149</v>
      </c>
      <c r="E135" s="40"/>
      <c r="F135" s="232" t="s">
        <v>451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149</v>
      </c>
      <c r="AU135" s="17" t="s">
        <v>89</v>
      </c>
    </row>
    <row r="136" s="13" customFormat="1">
      <c r="A136" s="13"/>
      <c r="B136" s="236"/>
      <c r="C136" s="237"/>
      <c r="D136" s="231" t="s">
        <v>151</v>
      </c>
      <c r="E136" s="238" t="s">
        <v>1</v>
      </c>
      <c r="F136" s="239" t="s">
        <v>452</v>
      </c>
      <c r="G136" s="237"/>
      <c r="H136" s="240">
        <v>26.800000000000001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151</v>
      </c>
      <c r="AU136" s="246" t="s">
        <v>89</v>
      </c>
      <c r="AV136" s="13" t="s">
        <v>89</v>
      </c>
      <c r="AW136" s="13" t="s">
        <v>36</v>
      </c>
      <c r="AX136" s="13" t="s">
        <v>79</v>
      </c>
      <c r="AY136" s="246" t="s">
        <v>141</v>
      </c>
    </row>
    <row r="137" s="14" customFormat="1">
      <c r="A137" s="14"/>
      <c r="B137" s="247"/>
      <c r="C137" s="248"/>
      <c r="D137" s="231" t="s">
        <v>151</v>
      </c>
      <c r="E137" s="249" t="s">
        <v>1</v>
      </c>
      <c r="F137" s="250" t="s">
        <v>153</v>
      </c>
      <c r="G137" s="248"/>
      <c r="H137" s="251">
        <v>26.800000000000001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7" t="s">
        <v>151</v>
      </c>
      <c r="AU137" s="257" t="s">
        <v>89</v>
      </c>
      <c r="AV137" s="14" t="s">
        <v>148</v>
      </c>
      <c r="AW137" s="14" t="s">
        <v>36</v>
      </c>
      <c r="AX137" s="14" t="s">
        <v>87</v>
      </c>
      <c r="AY137" s="257" t="s">
        <v>141</v>
      </c>
    </row>
    <row r="138" s="2" customFormat="1" ht="16.5" customHeight="1">
      <c r="A138" s="38"/>
      <c r="B138" s="39"/>
      <c r="C138" s="218" t="s">
        <v>171</v>
      </c>
      <c r="D138" s="218" t="s">
        <v>143</v>
      </c>
      <c r="E138" s="219" t="s">
        <v>453</v>
      </c>
      <c r="F138" s="220" t="s">
        <v>454</v>
      </c>
      <c r="G138" s="221" t="s">
        <v>146</v>
      </c>
      <c r="H138" s="222">
        <v>64.200000000000003</v>
      </c>
      <c r="I138" s="223"/>
      <c r="J138" s="224">
        <f>ROUND(I138*H138,2)</f>
        <v>0</v>
      </c>
      <c r="K138" s="220" t="s">
        <v>147</v>
      </c>
      <c r="L138" s="44"/>
      <c r="M138" s="225" t="s">
        <v>1</v>
      </c>
      <c r="N138" s="226" t="s">
        <v>44</v>
      </c>
      <c r="O138" s="91"/>
      <c r="P138" s="227">
        <f>O138*H138</f>
        <v>0</v>
      </c>
      <c r="Q138" s="227">
        <v>4.8799999999999999E-06</v>
      </c>
      <c r="R138" s="227">
        <f>Q138*H138</f>
        <v>0.00031329600000000002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148</v>
      </c>
      <c r="AT138" s="229" t="s">
        <v>143</v>
      </c>
      <c r="AU138" s="229" t="s">
        <v>89</v>
      </c>
      <c r="AY138" s="17" t="s">
        <v>141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87</v>
      </c>
      <c r="BK138" s="230">
        <f>ROUND(I138*H138,2)</f>
        <v>0</v>
      </c>
      <c r="BL138" s="17" t="s">
        <v>148</v>
      </c>
      <c r="BM138" s="229" t="s">
        <v>174</v>
      </c>
    </row>
    <row r="139" s="2" customFormat="1">
      <c r="A139" s="38"/>
      <c r="B139" s="39"/>
      <c r="C139" s="40"/>
      <c r="D139" s="231" t="s">
        <v>149</v>
      </c>
      <c r="E139" s="40"/>
      <c r="F139" s="232" t="s">
        <v>455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149</v>
      </c>
      <c r="AU139" s="17" t="s">
        <v>89</v>
      </c>
    </row>
    <row r="140" s="13" customFormat="1">
      <c r="A140" s="13"/>
      <c r="B140" s="236"/>
      <c r="C140" s="237"/>
      <c r="D140" s="231" t="s">
        <v>151</v>
      </c>
      <c r="E140" s="238" t="s">
        <v>1</v>
      </c>
      <c r="F140" s="239" t="s">
        <v>456</v>
      </c>
      <c r="G140" s="237"/>
      <c r="H140" s="240">
        <v>64.200000000000003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151</v>
      </c>
      <c r="AU140" s="246" t="s">
        <v>89</v>
      </c>
      <c r="AV140" s="13" t="s">
        <v>89</v>
      </c>
      <c r="AW140" s="13" t="s">
        <v>36</v>
      </c>
      <c r="AX140" s="13" t="s">
        <v>79</v>
      </c>
      <c r="AY140" s="246" t="s">
        <v>141</v>
      </c>
    </row>
    <row r="141" s="14" customFormat="1">
      <c r="A141" s="14"/>
      <c r="B141" s="247"/>
      <c r="C141" s="248"/>
      <c r="D141" s="231" t="s">
        <v>151</v>
      </c>
      <c r="E141" s="249" t="s">
        <v>1</v>
      </c>
      <c r="F141" s="250" t="s">
        <v>153</v>
      </c>
      <c r="G141" s="248"/>
      <c r="H141" s="251">
        <v>64.200000000000003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151</v>
      </c>
      <c r="AU141" s="257" t="s">
        <v>89</v>
      </c>
      <c r="AV141" s="14" t="s">
        <v>148</v>
      </c>
      <c r="AW141" s="14" t="s">
        <v>36</v>
      </c>
      <c r="AX141" s="14" t="s">
        <v>87</v>
      </c>
      <c r="AY141" s="257" t="s">
        <v>141</v>
      </c>
    </row>
    <row r="142" s="2" customFormat="1" ht="16.5" customHeight="1">
      <c r="A142" s="38"/>
      <c r="B142" s="39"/>
      <c r="C142" s="218" t="s">
        <v>161</v>
      </c>
      <c r="D142" s="218" t="s">
        <v>143</v>
      </c>
      <c r="E142" s="219" t="s">
        <v>457</v>
      </c>
      <c r="F142" s="220" t="s">
        <v>458</v>
      </c>
      <c r="G142" s="221" t="s">
        <v>166</v>
      </c>
      <c r="H142" s="222">
        <v>22.32</v>
      </c>
      <c r="I142" s="223"/>
      <c r="J142" s="224">
        <f>ROUND(I142*H142,2)</f>
        <v>0</v>
      </c>
      <c r="K142" s="220" t="s">
        <v>147</v>
      </c>
      <c r="L142" s="44"/>
      <c r="M142" s="225" t="s">
        <v>1</v>
      </c>
      <c r="N142" s="226" t="s">
        <v>44</v>
      </c>
      <c r="O142" s="91"/>
      <c r="P142" s="227">
        <f>O142*H142</f>
        <v>0</v>
      </c>
      <c r="Q142" s="227">
        <v>1.22E-05</v>
      </c>
      <c r="R142" s="227">
        <f>Q142*H142</f>
        <v>0.00027230400000000001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148</v>
      </c>
      <c r="AT142" s="229" t="s">
        <v>143</v>
      </c>
      <c r="AU142" s="229" t="s">
        <v>89</v>
      </c>
      <c r="AY142" s="17" t="s">
        <v>141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87</v>
      </c>
      <c r="BK142" s="230">
        <f>ROUND(I142*H142,2)</f>
        <v>0</v>
      </c>
      <c r="BL142" s="17" t="s">
        <v>148</v>
      </c>
      <c r="BM142" s="229" t="s">
        <v>8</v>
      </c>
    </row>
    <row r="143" s="2" customFormat="1">
      <c r="A143" s="38"/>
      <c r="B143" s="39"/>
      <c r="C143" s="40"/>
      <c r="D143" s="231" t="s">
        <v>149</v>
      </c>
      <c r="E143" s="40"/>
      <c r="F143" s="232" t="s">
        <v>459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149</v>
      </c>
      <c r="AU143" s="17" t="s">
        <v>89</v>
      </c>
    </row>
    <row r="144" s="2" customFormat="1" ht="24.15" customHeight="1">
      <c r="A144" s="38"/>
      <c r="B144" s="39"/>
      <c r="C144" s="218" t="s">
        <v>183</v>
      </c>
      <c r="D144" s="218" t="s">
        <v>143</v>
      </c>
      <c r="E144" s="219" t="s">
        <v>460</v>
      </c>
      <c r="F144" s="220" t="s">
        <v>461</v>
      </c>
      <c r="G144" s="221" t="s">
        <v>146</v>
      </c>
      <c r="H144" s="222">
        <v>18.199999999999999</v>
      </c>
      <c r="I144" s="223"/>
      <c r="J144" s="224">
        <f>ROUND(I144*H144,2)</f>
        <v>0</v>
      </c>
      <c r="K144" s="220" t="s">
        <v>147</v>
      </c>
      <c r="L144" s="44"/>
      <c r="M144" s="225" t="s">
        <v>1</v>
      </c>
      <c r="N144" s="226" t="s">
        <v>44</v>
      </c>
      <c r="O144" s="91"/>
      <c r="P144" s="227">
        <f>O144*H144</f>
        <v>0</v>
      </c>
      <c r="Q144" s="227">
        <v>0.0001092</v>
      </c>
      <c r="R144" s="227">
        <f>Q144*H144</f>
        <v>0.00198744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148</v>
      </c>
      <c r="AT144" s="229" t="s">
        <v>143</v>
      </c>
      <c r="AU144" s="229" t="s">
        <v>89</v>
      </c>
      <c r="AY144" s="17" t="s">
        <v>141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87</v>
      </c>
      <c r="BK144" s="230">
        <f>ROUND(I144*H144,2)</f>
        <v>0</v>
      </c>
      <c r="BL144" s="17" t="s">
        <v>148</v>
      </c>
      <c r="BM144" s="229" t="s">
        <v>186</v>
      </c>
    </row>
    <row r="145" s="2" customFormat="1">
      <c r="A145" s="38"/>
      <c r="B145" s="39"/>
      <c r="C145" s="40"/>
      <c r="D145" s="231" t="s">
        <v>149</v>
      </c>
      <c r="E145" s="40"/>
      <c r="F145" s="232" t="s">
        <v>462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149</v>
      </c>
      <c r="AU145" s="17" t="s">
        <v>89</v>
      </c>
    </row>
    <row r="146" s="13" customFormat="1">
      <c r="A146" s="13"/>
      <c r="B146" s="236"/>
      <c r="C146" s="237"/>
      <c r="D146" s="231" t="s">
        <v>151</v>
      </c>
      <c r="E146" s="238" t="s">
        <v>1</v>
      </c>
      <c r="F146" s="239" t="s">
        <v>463</v>
      </c>
      <c r="G146" s="237"/>
      <c r="H146" s="240">
        <v>18.199999999999999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151</v>
      </c>
      <c r="AU146" s="246" t="s">
        <v>89</v>
      </c>
      <c r="AV146" s="13" t="s">
        <v>89</v>
      </c>
      <c r="AW146" s="13" t="s">
        <v>36</v>
      </c>
      <c r="AX146" s="13" t="s">
        <v>79</v>
      </c>
      <c r="AY146" s="246" t="s">
        <v>141</v>
      </c>
    </row>
    <row r="147" s="14" customFormat="1">
      <c r="A147" s="14"/>
      <c r="B147" s="247"/>
      <c r="C147" s="248"/>
      <c r="D147" s="231" t="s">
        <v>151</v>
      </c>
      <c r="E147" s="249" t="s">
        <v>1</v>
      </c>
      <c r="F147" s="250" t="s">
        <v>153</v>
      </c>
      <c r="G147" s="248"/>
      <c r="H147" s="251">
        <v>18.199999999999999</v>
      </c>
      <c r="I147" s="252"/>
      <c r="J147" s="248"/>
      <c r="K147" s="248"/>
      <c r="L147" s="253"/>
      <c r="M147" s="268"/>
      <c r="N147" s="269"/>
      <c r="O147" s="269"/>
      <c r="P147" s="269"/>
      <c r="Q147" s="269"/>
      <c r="R147" s="269"/>
      <c r="S147" s="269"/>
      <c r="T147" s="27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7" t="s">
        <v>151</v>
      </c>
      <c r="AU147" s="257" t="s">
        <v>89</v>
      </c>
      <c r="AV147" s="14" t="s">
        <v>148</v>
      </c>
      <c r="AW147" s="14" t="s">
        <v>36</v>
      </c>
      <c r="AX147" s="14" t="s">
        <v>87</v>
      </c>
      <c r="AY147" s="257" t="s">
        <v>141</v>
      </c>
    </row>
    <row r="148" s="2" customFormat="1" ht="6.96" customHeight="1">
      <c r="A148" s="38"/>
      <c r="B148" s="66"/>
      <c r="C148" s="67"/>
      <c r="D148" s="67"/>
      <c r="E148" s="67"/>
      <c r="F148" s="67"/>
      <c r="G148" s="67"/>
      <c r="H148" s="67"/>
      <c r="I148" s="67"/>
      <c r="J148" s="67"/>
      <c r="K148" s="67"/>
      <c r="L148" s="44"/>
      <c r="M148" s="38"/>
      <c r="O148" s="38"/>
      <c r="P148" s="38"/>
      <c r="Q148" s="38"/>
      <c r="R148" s="38"/>
      <c r="S148" s="38"/>
      <c r="T148" s="38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</row>
  </sheetData>
  <sheetProtection sheet="1" autoFilter="0" formatColumns="0" formatRows="0" objects="1" scenarios="1" spinCount="100000" saltValue="m+AbTd9R67z3f8+zdGlG+KyBsxiTLWcbt5qOO2CXo4SgB3R0SK/kYFyKHrbbFsR9Odq9pzRYwICq7J9OtnW60Q==" hashValue="njLZm3o5jLkal/F2g4z80roc6lCLh4NhM9NttMC1p1tFiJM9r2/YSXw6HJYuHRz3tx+iYylbbZ8/gOQhYbrjzA==" algorithmName="SHA-512" password="C7A2"/>
  <autoFilter ref="C117:K14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114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Komunikace Sadová, Svatoplukova, Lomená - projektová dokumentace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464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28</v>
      </c>
      <c r="J24" s="143" t="s">
        <v>35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ROUND((SUM(BE118:BE134)),  2)</f>
        <v>0</v>
      </c>
      <c r="G33" s="38"/>
      <c r="H33" s="38"/>
      <c r="I33" s="155">
        <v>0.20999999999999999</v>
      </c>
      <c r="J33" s="154">
        <f>ROUND(((SUM(BE118:BE134))*I33),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ROUND((SUM(BF118:BF134)),  2)</f>
        <v>0</v>
      </c>
      <c r="G34" s="38"/>
      <c r="H34" s="38"/>
      <c r="I34" s="155">
        <v>0.12</v>
      </c>
      <c r="J34" s="154">
        <f>ROUND(((SUM(BF118:BF134))*I34),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ROUND((SUM(BG118:BG134)),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ROUND((SUM(BH118:BH134)),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ROUND((SUM(BI118:BI134)),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Komunikace Sadová, Svatoplukova, Lomená - projektová dokumentace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142 - Svislé dopravní značení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Šternberk</v>
      </c>
      <c r="G89" s="40"/>
      <c r="H89" s="40"/>
      <c r="I89" s="32" t="s">
        <v>22</v>
      </c>
      <c r="J89" s="79" t="str">
        <f>IF(J12="","",J12)</f>
        <v>30. 7. 2024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Město Šternberk,Hor.náměstí 78/16,785 01 Šternberk</v>
      </c>
      <c r="G91" s="40"/>
      <c r="H91" s="40"/>
      <c r="I91" s="32" t="s">
        <v>32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TERRA-POZEMKOVÉ ÚPRAVY,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118</v>
      </c>
      <c r="D94" s="176"/>
      <c r="E94" s="176"/>
      <c r="F94" s="176"/>
      <c r="G94" s="176"/>
      <c r="H94" s="176"/>
      <c r="I94" s="176"/>
      <c r="J94" s="177" t="s">
        <v>119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120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79"/>
      <c r="C97" s="180"/>
      <c r="D97" s="181" t="s">
        <v>122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125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126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Komunikace Sadová, Svatoplukova, Lomená - projektová dokumentace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115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142 - Svislé dopravní značení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Šternberk</v>
      </c>
      <c r="G112" s="40"/>
      <c r="H112" s="40"/>
      <c r="I112" s="32" t="s">
        <v>22</v>
      </c>
      <c r="J112" s="79" t="str">
        <f>IF(J12="","",J12)</f>
        <v>30. 7. 2024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40.05" customHeight="1">
      <c r="A114" s="38"/>
      <c r="B114" s="39"/>
      <c r="C114" s="32" t="s">
        <v>24</v>
      </c>
      <c r="D114" s="40"/>
      <c r="E114" s="40"/>
      <c r="F114" s="27" t="str">
        <f>E15</f>
        <v>Město Šternberk,Hor.náměstí 78/16,785 01 Šternberk</v>
      </c>
      <c r="G114" s="40"/>
      <c r="H114" s="40"/>
      <c r="I114" s="32" t="s">
        <v>32</v>
      </c>
      <c r="J114" s="36" t="str">
        <f>E21</f>
        <v>TERRA-POZEMKOVÉ ÚPRAVY,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40.0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37</v>
      </c>
      <c r="J115" s="36" t="str">
        <f>E24</f>
        <v>TERRA-POZEMKOVÉ ÚPRAVY,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127</v>
      </c>
      <c r="D117" s="194" t="s">
        <v>64</v>
      </c>
      <c r="E117" s="194" t="s">
        <v>60</v>
      </c>
      <c r="F117" s="194" t="s">
        <v>61</v>
      </c>
      <c r="G117" s="194" t="s">
        <v>128</v>
      </c>
      <c r="H117" s="194" t="s">
        <v>129</v>
      </c>
      <c r="I117" s="194" t="s">
        <v>130</v>
      </c>
      <c r="J117" s="194" t="s">
        <v>119</v>
      </c>
      <c r="K117" s="195" t="s">
        <v>131</v>
      </c>
      <c r="L117" s="196"/>
      <c r="M117" s="100" t="s">
        <v>1</v>
      </c>
      <c r="N117" s="101" t="s">
        <v>43</v>
      </c>
      <c r="O117" s="101" t="s">
        <v>132</v>
      </c>
      <c r="P117" s="101" t="s">
        <v>133</v>
      </c>
      <c r="Q117" s="101" t="s">
        <v>134</v>
      </c>
      <c r="R117" s="101" t="s">
        <v>135</v>
      </c>
      <c r="S117" s="101" t="s">
        <v>136</v>
      </c>
      <c r="T117" s="102" t="s">
        <v>137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138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0.23921000000000003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78</v>
      </c>
      <c r="AU118" s="17" t="s">
        <v>121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78</v>
      </c>
      <c r="E119" s="205" t="s">
        <v>139</v>
      </c>
      <c r="F119" s="205" t="s">
        <v>140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0.23921000000000003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87</v>
      </c>
      <c r="AT119" s="214" t="s">
        <v>78</v>
      </c>
      <c r="AU119" s="214" t="s">
        <v>79</v>
      </c>
      <c r="AY119" s="213" t="s">
        <v>141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78</v>
      </c>
      <c r="E120" s="216" t="s">
        <v>235</v>
      </c>
      <c r="F120" s="216" t="s">
        <v>236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SUM(P121:P134)</f>
        <v>0</v>
      </c>
      <c r="Q120" s="210"/>
      <c r="R120" s="211">
        <f>SUM(R121:R134)</f>
        <v>0.23921000000000003</v>
      </c>
      <c r="S120" s="210"/>
      <c r="T120" s="212">
        <f>SUM(T121:T134)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87</v>
      </c>
      <c r="AT120" s="214" t="s">
        <v>78</v>
      </c>
      <c r="AU120" s="214" t="s">
        <v>87</v>
      </c>
      <c r="AY120" s="213" t="s">
        <v>141</v>
      </c>
      <c r="BK120" s="215">
        <f>SUM(BK121:BK134)</f>
        <v>0</v>
      </c>
    </row>
    <row r="121" s="2" customFormat="1" ht="24.15" customHeight="1">
      <c r="A121" s="38"/>
      <c r="B121" s="39"/>
      <c r="C121" s="218" t="s">
        <v>87</v>
      </c>
      <c r="D121" s="218" t="s">
        <v>143</v>
      </c>
      <c r="E121" s="219" t="s">
        <v>465</v>
      </c>
      <c r="F121" s="220" t="s">
        <v>466</v>
      </c>
      <c r="G121" s="221" t="s">
        <v>224</v>
      </c>
      <c r="H121" s="222">
        <v>2</v>
      </c>
      <c r="I121" s="223"/>
      <c r="J121" s="224">
        <f>ROUND(I121*H121,2)</f>
        <v>0</v>
      </c>
      <c r="K121" s="220" t="s">
        <v>147</v>
      </c>
      <c r="L121" s="44"/>
      <c r="M121" s="225" t="s">
        <v>1</v>
      </c>
      <c r="N121" s="226" t="s">
        <v>44</v>
      </c>
      <c r="O121" s="91"/>
      <c r="P121" s="227">
        <f>O121*H121</f>
        <v>0</v>
      </c>
      <c r="Q121" s="227">
        <v>0.00069999999999999999</v>
      </c>
      <c r="R121" s="227">
        <f>Q121*H121</f>
        <v>0.0014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148</v>
      </c>
      <c r="AT121" s="229" t="s">
        <v>143</v>
      </c>
      <c r="AU121" s="229" t="s">
        <v>89</v>
      </c>
      <c r="AY121" s="17" t="s">
        <v>141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87</v>
      </c>
      <c r="BK121" s="230">
        <f>ROUND(I121*H121,2)</f>
        <v>0</v>
      </c>
      <c r="BL121" s="17" t="s">
        <v>148</v>
      </c>
      <c r="BM121" s="229" t="s">
        <v>89</v>
      </c>
    </row>
    <row r="122" s="2" customFormat="1">
      <c r="A122" s="38"/>
      <c r="B122" s="39"/>
      <c r="C122" s="40"/>
      <c r="D122" s="231" t="s">
        <v>149</v>
      </c>
      <c r="E122" s="40"/>
      <c r="F122" s="232" t="s">
        <v>467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149</v>
      </c>
      <c r="AU122" s="17" t="s">
        <v>89</v>
      </c>
    </row>
    <row r="123" s="13" customFormat="1">
      <c r="A123" s="13"/>
      <c r="B123" s="236"/>
      <c r="C123" s="237"/>
      <c r="D123" s="231" t="s">
        <v>151</v>
      </c>
      <c r="E123" s="238" t="s">
        <v>1</v>
      </c>
      <c r="F123" s="239" t="s">
        <v>468</v>
      </c>
      <c r="G123" s="237"/>
      <c r="H123" s="240">
        <v>2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151</v>
      </c>
      <c r="AU123" s="246" t="s">
        <v>89</v>
      </c>
      <c r="AV123" s="13" t="s">
        <v>89</v>
      </c>
      <c r="AW123" s="13" t="s">
        <v>36</v>
      </c>
      <c r="AX123" s="13" t="s">
        <v>79</v>
      </c>
      <c r="AY123" s="246" t="s">
        <v>141</v>
      </c>
    </row>
    <row r="124" s="14" customFormat="1">
      <c r="A124" s="14"/>
      <c r="B124" s="247"/>
      <c r="C124" s="248"/>
      <c r="D124" s="231" t="s">
        <v>151</v>
      </c>
      <c r="E124" s="249" t="s">
        <v>1</v>
      </c>
      <c r="F124" s="250" t="s">
        <v>153</v>
      </c>
      <c r="G124" s="248"/>
      <c r="H124" s="251">
        <v>2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7" t="s">
        <v>151</v>
      </c>
      <c r="AU124" s="257" t="s">
        <v>89</v>
      </c>
      <c r="AV124" s="14" t="s">
        <v>148</v>
      </c>
      <c r="AW124" s="14" t="s">
        <v>36</v>
      </c>
      <c r="AX124" s="14" t="s">
        <v>87</v>
      </c>
      <c r="AY124" s="257" t="s">
        <v>141</v>
      </c>
    </row>
    <row r="125" s="2" customFormat="1" ht="24.15" customHeight="1">
      <c r="A125" s="38"/>
      <c r="B125" s="39"/>
      <c r="C125" s="218" t="s">
        <v>89</v>
      </c>
      <c r="D125" s="218" t="s">
        <v>143</v>
      </c>
      <c r="E125" s="219" t="s">
        <v>469</v>
      </c>
      <c r="F125" s="220" t="s">
        <v>470</v>
      </c>
      <c r="G125" s="221" t="s">
        <v>224</v>
      </c>
      <c r="H125" s="222">
        <v>2</v>
      </c>
      <c r="I125" s="223"/>
      <c r="J125" s="224">
        <f>ROUND(I125*H125,2)</f>
        <v>0</v>
      </c>
      <c r="K125" s="220" t="s">
        <v>147</v>
      </c>
      <c r="L125" s="44"/>
      <c r="M125" s="225" t="s">
        <v>1</v>
      </c>
      <c r="N125" s="226" t="s">
        <v>44</v>
      </c>
      <c r="O125" s="91"/>
      <c r="P125" s="227">
        <f>O125*H125</f>
        <v>0</v>
      </c>
      <c r="Q125" s="227">
        <v>0.11240500000000001</v>
      </c>
      <c r="R125" s="227">
        <f>Q125*H125</f>
        <v>0.22481000000000001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148</v>
      </c>
      <c r="AT125" s="229" t="s">
        <v>143</v>
      </c>
      <c r="AU125" s="229" t="s">
        <v>89</v>
      </c>
      <c r="AY125" s="17" t="s">
        <v>141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87</v>
      </c>
      <c r="BK125" s="230">
        <f>ROUND(I125*H125,2)</f>
        <v>0</v>
      </c>
      <c r="BL125" s="17" t="s">
        <v>148</v>
      </c>
      <c r="BM125" s="229" t="s">
        <v>148</v>
      </c>
    </row>
    <row r="126" s="2" customFormat="1">
      <c r="A126" s="38"/>
      <c r="B126" s="39"/>
      <c r="C126" s="40"/>
      <c r="D126" s="231" t="s">
        <v>149</v>
      </c>
      <c r="E126" s="40"/>
      <c r="F126" s="232" t="s">
        <v>471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149</v>
      </c>
      <c r="AU126" s="17" t="s">
        <v>89</v>
      </c>
    </row>
    <row r="127" s="13" customFormat="1">
      <c r="A127" s="13"/>
      <c r="B127" s="236"/>
      <c r="C127" s="237"/>
      <c r="D127" s="231" t="s">
        <v>151</v>
      </c>
      <c r="E127" s="238" t="s">
        <v>1</v>
      </c>
      <c r="F127" s="239" t="s">
        <v>89</v>
      </c>
      <c r="G127" s="237"/>
      <c r="H127" s="240">
        <v>2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151</v>
      </c>
      <c r="AU127" s="246" t="s">
        <v>89</v>
      </c>
      <c r="AV127" s="13" t="s">
        <v>89</v>
      </c>
      <c r="AW127" s="13" t="s">
        <v>36</v>
      </c>
      <c r="AX127" s="13" t="s">
        <v>79</v>
      </c>
      <c r="AY127" s="246" t="s">
        <v>141</v>
      </c>
    </row>
    <row r="128" s="14" customFormat="1">
      <c r="A128" s="14"/>
      <c r="B128" s="247"/>
      <c r="C128" s="248"/>
      <c r="D128" s="231" t="s">
        <v>151</v>
      </c>
      <c r="E128" s="249" t="s">
        <v>1</v>
      </c>
      <c r="F128" s="250" t="s">
        <v>153</v>
      </c>
      <c r="G128" s="248"/>
      <c r="H128" s="251">
        <v>2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151</v>
      </c>
      <c r="AU128" s="257" t="s">
        <v>89</v>
      </c>
      <c r="AV128" s="14" t="s">
        <v>148</v>
      </c>
      <c r="AW128" s="14" t="s">
        <v>36</v>
      </c>
      <c r="AX128" s="14" t="s">
        <v>87</v>
      </c>
      <c r="AY128" s="257" t="s">
        <v>141</v>
      </c>
    </row>
    <row r="129" s="2" customFormat="1" ht="21.75" customHeight="1">
      <c r="A129" s="38"/>
      <c r="B129" s="39"/>
      <c r="C129" s="271" t="s">
        <v>158</v>
      </c>
      <c r="D129" s="271" t="s">
        <v>344</v>
      </c>
      <c r="E129" s="272" t="s">
        <v>472</v>
      </c>
      <c r="F129" s="273" t="s">
        <v>473</v>
      </c>
      <c r="G129" s="274" t="s">
        <v>224</v>
      </c>
      <c r="H129" s="275">
        <v>2</v>
      </c>
      <c r="I129" s="276"/>
      <c r="J129" s="277">
        <f>ROUND(I129*H129,2)</f>
        <v>0</v>
      </c>
      <c r="K129" s="273" t="s">
        <v>147</v>
      </c>
      <c r="L129" s="278"/>
      <c r="M129" s="279" t="s">
        <v>1</v>
      </c>
      <c r="N129" s="280" t="s">
        <v>44</v>
      </c>
      <c r="O129" s="91"/>
      <c r="P129" s="227">
        <f>O129*H129</f>
        <v>0</v>
      </c>
      <c r="Q129" s="227">
        <v>0.0025000000000000001</v>
      </c>
      <c r="R129" s="227">
        <f>Q129*H129</f>
        <v>0.0050000000000000001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167</v>
      </c>
      <c r="AT129" s="229" t="s">
        <v>344</v>
      </c>
      <c r="AU129" s="229" t="s">
        <v>89</v>
      </c>
      <c r="AY129" s="17" t="s">
        <v>141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87</v>
      </c>
      <c r="BK129" s="230">
        <f>ROUND(I129*H129,2)</f>
        <v>0</v>
      </c>
      <c r="BL129" s="17" t="s">
        <v>148</v>
      </c>
      <c r="BM129" s="229" t="s">
        <v>161</v>
      </c>
    </row>
    <row r="130" s="2" customFormat="1">
      <c r="A130" s="38"/>
      <c r="B130" s="39"/>
      <c r="C130" s="40"/>
      <c r="D130" s="231" t="s">
        <v>149</v>
      </c>
      <c r="E130" s="40"/>
      <c r="F130" s="232" t="s">
        <v>473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149</v>
      </c>
      <c r="AU130" s="17" t="s">
        <v>89</v>
      </c>
    </row>
    <row r="131" s="2" customFormat="1" ht="24.15" customHeight="1">
      <c r="A131" s="38"/>
      <c r="B131" s="39"/>
      <c r="C131" s="271" t="s">
        <v>148</v>
      </c>
      <c r="D131" s="271" t="s">
        <v>344</v>
      </c>
      <c r="E131" s="272" t="s">
        <v>474</v>
      </c>
      <c r="F131" s="273" t="s">
        <v>475</v>
      </c>
      <c r="G131" s="274" t="s">
        <v>224</v>
      </c>
      <c r="H131" s="275">
        <v>2</v>
      </c>
      <c r="I131" s="276"/>
      <c r="J131" s="277">
        <f>ROUND(I131*H131,2)</f>
        <v>0</v>
      </c>
      <c r="K131" s="273" t="s">
        <v>147</v>
      </c>
      <c r="L131" s="278"/>
      <c r="M131" s="279" t="s">
        <v>1</v>
      </c>
      <c r="N131" s="280" t="s">
        <v>44</v>
      </c>
      <c r="O131" s="91"/>
      <c r="P131" s="227">
        <f>O131*H131</f>
        <v>0</v>
      </c>
      <c r="Q131" s="227">
        <v>0.0040000000000000001</v>
      </c>
      <c r="R131" s="227">
        <f>Q131*H131</f>
        <v>0.0080000000000000002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167</v>
      </c>
      <c r="AT131" s="229" t="s">
        <v>344</v>
      </c>
      <c r="AU131" s="229" t="s">
        <v>89</v>
      </c>
      <c r="AY131" s="17" t="s">
        <v>141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87</v>
      </c>
      <c r="BK131" s="230">
        <f>ROUND(I131*H131,2)</f>
        <v>0</v>
      </c>
      <c r="BL131" s="17" t="s">
        <v>148</v>
      </c>
      <c r="BM131" s="229" t="s">
        <v>167</v>
      </c>
    </row>
    <row r="132" s="2" customFormat="1">
      <c r="A132" s="38"/>
      <c r="B132" s="39"/>
      <c r="C132" s="40"/>
      <c r="D132" s="231" t="s">
        <v>149</v>
      </c>
      <c r="E132" s="40"/>
      <c r="F132" s="232" t="s">
        <v>475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149</v>
      </c>
      <c r="AU132" s="17" t="s">
        <v>89</v>
      </c>
    </row>
    <row r="133" s="13" customFormat="1">
      <c r="A133" s="13"/>
      <c r="B133" s="236"/>
      <c r="C133" s="237"/>
      <c r="D133" s="231" t="s">
        <v>151</v>
      </c>
      <c r="E133" s="238" t="s">
        <v>1</v>
      </c>
      <c r="F133" s="239" t="s">
        <v>468</v>
      </c>
      <c r="G133" s="237"/>
      <c r="H133" s="240">
        <v>2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151</v>
      </c>
      <c r="AU133" s="246" t="s">
        <v>89</v>
      </c>
      <c r="AV133" s="13" t="s">
        <v>89</v>
      </c>
      <c r="AW133" s="13" t="s">
        <v>36</v>
      </c>
      <c r="AX133" s="13" t="s">
        <v>79</v>
      </c>
      <c r="AY133" s="246" t="s">
        <v>141</v>
      </c>
    </row>
    <row r="134" s="14" customFormat="1">
      <c r="A134" s="14"/>
      <c r="B134" s="247"/>
      <c r="C134" s="248"/>
      <c r="D134" s="231" t="s">
        <v>151</v>
      </c>
      <c r="E134" s="249" t="s">
        <v>1</v>
      </c>
      <c r="F134" s="250" t="s">
        <v>153</v>
      </c>
      <c r="G134" s="248"/>
      <c r="H134" s="251">
        <v>2</v>
      </c>
      <c r="I134" s="252"/>
      <c r="J134" s="248"/>
      <c r="K134" s="248"/>
      <c r="L134" s="253"/>
      <c r="M134" s="268"/>
      <c r="N134" s="269"/>
      <c r="O134" s="269"/>
      <c r="P134" s="269"/>
      <c r="Q134" s="269"/>
      <c r="R134" s="269"/>
      <c r="S134" s="269"/>
      <c r="T134" s="27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151</v>
      </c>
      <c r="AU134" s="257" t="s">
        <v>89</v>
      </c>
      <c r="AV134" s="14" t="s">
        <v>148</v>
      </c>
      <c r="AW134" s="14" t="s">
        <v>36</v>
      </c>
      <c r="AX134" s="14" t="s">
        <v>87</v>
      </c>
      <c r="AY134" s="257" t="s">
        <v>141</v>
      </c>
    </row>
    <row r="135" s="2" customFormat="1" ht="6.96" customHeight="1">
      <c r="A135" s="38"/>
      <c r="B135" s="66"/>
      <c r="C135" s="67"/>
      <c r="D135" s="67"/>
      <c r="E135" s="67"/>
      <c r="F135" s="67"/>
      <c r="G135" s="67"/>
      <c r="H135" s="67"/>
      <c r="I135" s="67"/>
      <c r="J135" s="67"/>
      <c r="K135" s="67"/>
      <c r="L135" s="44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sheetProtection sheet="1" autoFilter="0" formatColumns="0" formatRows="0" objects="1" scenarios="1" spinCount="100000" saltValue="zujhqQv7gRahqih4sfiv1tnYdO8yKGhU89rjlePwMrbm++t9qN3y76twrqZAmB6ub+VaMEFY2ggeyAxwjsvTpg==" hashValue="4hEDgqXFOP9f0fpwnvIQewLlxXT/4AdNXofMc9L8tyVJ2ARKzD3Q/P/NnKjUH4UiCfOa9ayiruv3Xom/IhubfQ==" algorithmName="SHA-512" password="C7A2"/>
  <autoFilter ref="C117:K13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114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Komunikace Sadová, Svatoplukova, Lomená - projektová dokumentace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476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28</v>
      </c>
      <c r="J24" s="143" t="s">
        <v>35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ROUND((SUM(BE118:BE152)),  2)</f>
        <v>0</v>
      </c>
      <c r="G33" s="38"/>
      <c r="H33" s="38"/>
      <c r="I33" s="155">
        <v>0.20999999999999999</v>
      </c>
      <c r="J33" s="154">
        <f>ROUND(((SUM(BE118:BE152))*I33),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ROUND((SUM(BF118:BF152)),  2)</f>
        <v>0</v>
      </c>
      <c r="G34" s="38"/>
      <c r="H34" s="38"/>
      <c r="I34" s="155">
        <v>0.12</v>
      </c>
      <c r="J34" s="154">
        <f>ROUND(((SUM(BF118:BF152))*I34),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ROUND((SUM(BG118:BG152)),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ROUND((SUM(BH118:BH152)),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ROUND((SUM(BI118:BI152)),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Komunikace Sadová, Svatoplukova, Lomená - projektová dokumentace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801 - Vegetační úpravy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Šternberk</v>
      </c>
      <c r="G89" s="40"/>
      <c r="H89" s="40"/>
      <c r="I89" s="32" t="s">
        <v>22</v>
      </c>
      <c r="J89" s="79" t="str">
        <f>IF(J12="","",J12)</f>
        <v>30. 7. 2024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Město Šternberk,Hor.náměstí 78/16,785 01 Šternberk</v>
      </c>
      <c r="G91" s="40"/>
      <c r="H91" s="40"/>
      <c r="I91" s="32" t="s">
        <v>32</v>
      </c>
      <c r="J91" s="36" t="str">
        <f>E21</f>
        <v>TERRA-POZEMKOVÉ ÚPRAVY,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TERRA-POZEMKOVÉ ÚPRAVY,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118</v>
      </c>
      <c r="D94" s="176"/>
      <c r="E94" s="176"/>
      <c r="F94" s="176"/>
      <c r="G94" s="176"/>
      <c r="H94" s="176"/>
      <c r="I94" s="176"/>
      <c r="J94" s="177" t="s">
        <v>119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120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79"/>
      <c r="C97" s="180"/>
      <c r="D97" s="181" t="s">
        <v>122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123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126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Komunikace Sadová, Svatoplukova, Lomená - projektová dokumentace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115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801 - Vegetační úpravy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Šternberk</v>
      </c>
      <c r="G112" s="40"/>
      <c r="H112" s="40"/>
      <c r="I112" s="32" t="s">
        <v>22</v>
      </c>
      <c r="J112" s="79" t="str">
        <f>IF(J12="","",J12)</f>
        <v>30. 7. 2024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40.05" customHeight="1">
      <c r="A114" s="38"/>
      <c r="B114" s="39"/>
      <c r="C114" s="32" t="s">
        <v>24</v>
      </c>
      <c r="D114" s="40"/>
      <c r="E114" s="40"/>
      <c r="F114" s="27" t="str">
        <f>E15</f>
        <v>Město Šternberk,Hor.náměstí 78/16,785 01 Šternberk</v>
      </c>
      <c r="G114" s="40"/>
      <c r="H114" s="40"/>
      <c r="I114" s="32" t="s">
        <v>32</v>
      </c>
      <c r="J114" s="36" t="str">
        <f>E21</f>
        <v>TERRA-POZEMKOVÉ ÚPRAVY,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40.0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37</v>
      </c>
      <c r="J115" s="36" t="str">
        <f>E24</f>
        <v>TERRA-POZEMKOVÉ ÚPRAVY,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127</v>
      </c>
      <c r="D117" s="194" t="s">
        <v>64</v>
      </c>
      <c r="E117" s="194" t="s">
        <v>60</v>
      </c>
      <c r="F117" s="194" t="s">
        <v>61</v>
      </c>
      <c r="G117" s="194" t="s">
        <v>128</v>
      </c>
      <c r="H117" s="194" t="s">
        <v>129</v>
      </c>
      <c r="I117" s="194" t="s">
        <v>130</v>
      </c>
      <c r="J117" s="194" t="s">
        <v>119</v>
      </c>
      <c r="K117" s="195" t="s">
        <v>131</v>
      </c>
      <c r="L117" s="196"/>
      <c r="M117" s="100" t="s">
        <v>1</v>
      </c>
      <c r="N117" s="101" t="s">
        <v>43</v>
      </c>
      <c r="O117" s="101" t="s">
        <v>132</v>
      </c>
      <c r="P117" s="101" t="s">
        <v>133</v>
      </c>
      <c r="Q117" s="101" t="s">
        <v>134</v>
      </c>
      <c r="R117" s="101" t="s">
        <v>135</v>
      </c>
      <c r="S117" s="101" t="s">
        <v>136</v>
      </c>
      <c r="T117" s="102" t="s">
        <v>137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138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98.268885999999995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78</v>
      </c>
      <c r="AU118" s="17" t="s">
        <v>121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78</v>
      </c>
      <c r="E119" s="205" t="s">
        <v>139</v>
      </c>
      <c r="F119" s="205" t="s">
        <v>140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98.268885999999995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87</v>
      </c>
      <c r="AT119" s="214" t="s">
        <v>78</v>
      </c>
      <c r="AU119" s="214" t="s">
        <v>79</v>
      </c>
      <c r="AY119" s="213" t="s">
        <v>141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78</v>
      </c>
      <c r="E120" s="216" t="s">
        <v>84</v>
      </c>
      <c r="F120" s="216" t="s">
        <v>142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SUM(P121:P152)</f>
        <v>0</v>
      </c>
      <c r="Q120" s="210"/>
      <c r="R120" s="211">
        <f>SUM(R121:R152)</f>
        <v>98.268885999999995</v>
      </c>
      <c r="S120" s="210"/>
      <c r="T120" s="212">
        <f>SUM(T121:T152)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87</v>
      </c>
      <c r="AT120" s="214" t="s">
        <v>78</v>
      </c>
      <c r="AU120" s="214" t="s">
        <v>87</v>
      </c>
      <c r="AY120" s="213" t="s">
        <v>141</v>
      </c>
      <c r="BK120" s="215">
        <f>SUM(BK121:BK152)</f>
        <v>0</v>
      </c>
    </row>
    <row r="121" s="2" customFormat="1" ht="24.15" customHeight="1">
      <c r="A121" s="38"/>
      <c r="B121" s="39"/>
      <c r="C121" s="218" t="s">
        <v>87</v>
      </c>
      <c r="D121" s="218" t="s">
        <v>143</v>
      </c>
      <c r="E121" s="219" t="s">
        <v>477</v>
      </c>
      <c r="F121" s="220" t="s">
        <v>478</v>
      </c>
      <c r="G121" s="221" t="s">
        <v>166</v>
      </c>
      <c r="H121" s="222">
        <v>283.25</v>
      </c>
      <c r="I121" s="223"/>
      <c r="J121" s="224">
        <f>ROUND(I121*H121,2)</f>
        <v>0</v>
      </c>
      <c r="K121" s="220" t="s">
        <v>147</v>
      </c>
      <c r="L121" s="44"/>
      <c r="M121" s="225" t="s">
        <v>1</v>
      </c>
      <c r="N121" s="226" t="s">
        <v>44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148</v>
      </c>
      <c r="AT121" s="229" t="s">
        <v>143</v>
      </c>
      <c r="AU121" s="229" t="s">
        <v>89</v>
      </c>
      <c r="AY121" s="17" t="s">
        <v>141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87</v>
      </c>
      <c r="BK121" s="230">
        <f>ROUND(I121*H121,2)</f>
        <v>0</v>
      </c>
      <c r="BL121" s="17" t="s">
        <v>148</v>
      </c>
      <c r="BM121" s="229" t="s">
        <v>89</v>
      </c>
    </row>
    <row r="122" s="2" customFormat="1">
      <c r="A122" s="38"/>
      <c r="B122" s="39"/>
      <c r="C122" s="40"/>
      <c r="D122" s="231" t="s">
        <v>149</v>
      </c>
      <c r="E122" s="40"/>
      <c r="F122" s="232" t="s">
        <v>479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149</v>
      </c>
      <c r="AU122" s="17" t="s">
        <v>89</v>
      </c>
    </row>
    <row r="123" s="13" customFormat="1">
      <c r="A123" s="13"/>
      <c r="B123" s="236"/>
      <c r="C123" s="237"/>
      <c r="D123" s="231" t="s">
        <v>151</v>
      </c>
      <c r="E123" s="238" t="s">
        <v>1</v>
      </c>
      <c r="F123" s="239" t="s">
        <v>480</v>
      </c>
      <c r="G123" s="237"/>
      <c r="H123" s="240">
        <v>283.25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151</v>
      </c>
      <c r="AU123" s="246" t="s">
        <v>89</v>
      </c>
      <c r="AV123" s="13" t="s">
        <v>89</v>
      </c>
      <c r="AW123" s="13" t="s">
        <v>36</v>
      </c>
      <c r="AX123" s="13" t="s">
        <v>79</v>
      </c>
      <c r="AY123" s="246" t="s">
        <v>141</v>
      </c>
    </row>
    <row r="124" s="14" customFormat="1">
      <c r="A124" s="14"/>
      <c r="B124" s="247"/>
      <c r="C124" s="248"/>
      <c r="D124" s="231" t="s">
        <v>151</v>
      </c>
      <c r="E124" s="249" t="s">
        <v>1</v>
      </c>
      <c r="F124" s="250" t="s">
        <v>153</v>
      </c>
      <c r="G124" s="248"/>
      <c r="H124" s="251">
        <v>283.25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7" t="s">
        <v>151</v>
      </c>
      <c r="AU124" s="257" t="s">
        <v>89</v>
      </c>
      <c r="AV124" s="14" t="s">
        <v>148</v>
      </c>
      <c r="AW124" s="14" t="s">
        <v>36</v>
      </c>
      <c r="AX124" s="14" t="s">
        <v>87</v>
      </c>
      <c r="AY124" s="257" t="s">
        <v>141</v>
      </c>
    </row>
    <row r="125" s="2" customFormat="1" ht="24.15" customHeight="1">
      <c r="A125" s="38"/>
      <c r="B125" s="39"/>
      <c r="C125" s="218" t="s">
        <v>89</v>
      </c>
      <c r="D125" s="218" t="s">
        <v>143</v>
      </c>
      <c r="E125" s="219" t="s">
        <v>481</v>
      </c>
      <c r="F125" s="220" t="s">
        <v>482</v>
      </c>
      <c r="G125" s="221" t="s">
        <v>166</v>
      </c>
      <c r="H125" s="222">
        <v>457.72000000000003</v>
      </c>
      <c r="I125" s="223"/>
      <c r="J125" s="224">
        <f>ROUND(I125*H125,2)</f>
        <v>0</v>
      </c>
      <c r="K125" s="220" t="s">
        <v>147</v>
      </c>
      <c r="L125" s="44"/>
      <c r="M125" s="225" t="s">
        <v>1</v>
      </c>
      <c r="N125" s="226" t="s">
        <v>44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148</v>
      </c>
      <c r="AT125" s="229" t="s">
        <v>143</v>
      </c>
      <c r="AU125" s="229" t="s">
        <v>89</v>
      </c>
      <c r="AY125" s="17" t="s">
        <v>141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87</v>
      </c>
      <c r="BK125" s="230">
        <f>ROUND(I125*H125,2)</f>
        <v>0</v>
      </c>
      <c r="BL125" s="17" t="s">
        <v>148</v>
      </c>
      <c r="BM125" s="229" t="s">
        <v>148</v>
      </c>
    </row>
    <row r="126" s="2" customFormat="1">
      <c r="A126" s="38"/>
      <c r="B126" s="39"/>
      <c r="C126" s="40"/>
      <c r="D126" s="231" t="s">
        <v>149</v>
      </c>
      <c r="E126" s="40"/>
      <c r="F126" s="232" t="s">
        <v>483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149</v>
      </c>
      <c r="AU126" s="17" t="s">
        <v>89</v>
      </c>
    </row>
    <row r="127" s="13" customFormat="1">
      <c r="A127" s="13"/>
      <c r="B127" s="236"/>
      <c r="C127" s="237"/>
      <c r="D127" s="231" t="s">
        <v>151</v>
      </c>
      <c r="E127" s="238" t="s">
        <v>1</v>
      </c>
      <c r="F127" s="239" t="s">
        <v>484</v>
      </c>
      <c r="G127" s="237"/>
      <c r="H127" s="240">
        <v>457.72000000000003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151</v>
      </c>
      <c r="AU127" s="246" t="s">
        <v>89</v>
      </c>
      <c r="AV127" s="13" t="s">
        <v>89</v>
      </c>
      <c r="AW127" s="13" t="s">
        <v>36</v>
      </c>
      <c r="AX127" s="13" t="s">
        <v>79</v>
      </c>
      <c r="AY127" s="246" t="s">
        <v>141</v>
      </c>
    </row>
    <row r="128" s="14" customFormat="1">
      <c r="A128" s="14"/>
      <c r="B128" s="247"/>
      <c r="C128" s="248"/>
      <c r="D128" s="231" t="s">
        <v>151</v>
      </c>
      <c r="E128" s="249" t="s">
        <v>1</v>
      </c>
      <c r="F128" s="250" t="s">
        <v>153</v>
      </c>
      <c r="G128" s="248"/>
      <c r="H128" s="251">
        <v>457.72000000000003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151</v>
      </c>
      <c r="AU128" s="257" t="s">
        <v>89</v>
      </c>
      <c r="AV128" s="14" t="s">
        <v>148</v>
      </c>
      <c r="AW128" s="14" t="s">
        <v>36</v>
      </c>
      <c r="AX128" s="14" t="s">
        <v>87</v>
      </c>
      <c r="AY128" s="257" t="s">
        <v>141</v>
      </c>
    </row>
    <row r="129" s="2" customFormat="1" ht="16.5" customHeight="1">
      <c r="A129" s="38"/>
      <c r="B129" s="39"/>
      <c r="C129" s="271" t="s">
        <v>158</v>
      </c>
      <c r="D129" s="271" t="s">
        <v>344</v>
      </c>
      <c r="E129" s="272" t="s">
        <v>485</v>
      </c>
      <c r="F129" s="273" t="s">
        <v>486</v>
      </c>
      <c r="G129" s="274" t="s">
        <v>487</v>
      </c>
      <c r="H129" s="275">
        <v>22.885999999999999</v>
      </c>
      <c r="I129" s="276"/>
      <c r="J129" s="277">
        <f>ROUND(I129*H129,2)</f>
        <v>0</v>
      </c>
      <c r="K129" s="273" t="s">
        <v>147</v>
      </c>
      <c r="L129" s="278"/>
      <c r="M129" s="279" t="s">
        <v>1</v>
      </c>
      <c r="N129" s="280" t="s">
        <v>44</v>
      </c>
      <c r="O129" s="91"/>
      <c r="P129" s="227">
        <f>O129*H129</f>
        <v>0</v>
      </c>
      <c r="Q129" s="227">
        <v>0.001</v>
      </c>
      <c r="R129" s="227">
        <f>Q129*H129</f>
        <v>0.022886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167</v>
      </c>
      <c r="AT129" s="229" t="s">
        <v>344</v>
      </c>
      <c r="AU129" s="229" t="s">
        <v>89</v>
      </c>
      <c r="AY129" s="17" t="s">
        <v>141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87</v>
      </c>
      <c r="BK129" s="230">
        <f>ROUND(I129*H129,2)</f>
        <v>0</v>
      </c>
      <c r="BL129" s="17" t="s">
        <v>148</v>
      </c>
      <c r="BM129" s="229" t="s">
        <v>161</v>
      </c>
    </row>
    <row r="130" s="2" customFormat="1">
      <c r="A130" s="38"/>
      <c r="B130" s="39"/>
      <c r="C130" s="40"/>
      <c r="D130" s="231" t="s">
        <v>149</v>
      </c>
      <c r="E130" s="40"/>
      <c r="F130" s="232" t="s">
        <v>486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149</v>
      </c>
      <c r="AU130" s="17" t="s">
        <v>89</v>
      </c>
    </row>
    <row r="131" s="13" customFormat="1">
      <c r="A131" s="13"/>
      <c r="B131" s="236"/>
      <c r="C131" s="237"/>
      <c r="D131" s="231" t="s">
        <v>151</v>
      </c>
      <c r="E131" s="238" t="s">
        <v>1</v>
      </c>
      <c r="F131" s="239" t="s">
        <v>488</v>
      </c>
      <c r="G131" s="237"/>
      <c r="H131" s="240">
        <v>22.885999999999999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151</v>
      </c>
      <c r="AU131" s="246" t="s">
        <v>89</v>
      </c>
      <c r="AV131" s="13" t="s">
        <v>89</v>
      </c>
      <c r="AW131" s="13" t="s">
        <v>36</v>
      </c>
      <c r="AX131" s="13" t="s">
        <v>79</v>
      </c>
      <c r="AY131" s="246" t="s">
        <v>141</v>
      </c>
    </row>
    <row r="132" s="14" customFormat="1">
      <c r="A132" s="14"/>
      <c r="B132" s="247"/>
      <c r="C132" s="248"/>
      <c r="D132" s="231" t="s">
        <v>151</v>
      </c>
      <c r="E132" s="249" t="s">
        <v>1</v>
      </c>
      <c r="F132" s="250" t="s">
        <v>153</v>
      </c>
      <c r="G132" s="248"/>
      <c r="H132" s="251">
        <v>22.885999999999999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151</v>
      </c>
      <c r="AU132" s="257" t="s">
        <v>89</v>
      </c>
      <c r="AV132" s="14" t="s">
        <v>148</v>
      </c>
      <c r="AW132" s="14" t="s">
        <v>36</v>
      </c>
      <c r="AX132" s="14" t="s">
        <v>87</v>
      </c>
      <c r="AY132" s="257" t="s">
        <v>141</v>
      </c>
    </row>
    <row r="133" s="2" customFormat="1" ht="24.15" customHeight="1">
      <c r="A133" s="38"/>
      <c r="B133" s="39"/>
      <c r="C133" s="218" t="s">
        <v>148</v>
      </c>
      <c r="D133" s="218" t="s">
        <v>143</v>
      </c>
      <c r="E133" s="219" t="s">
        <v>489</v>
      </c>
      <c r="F133" s="220" t="s">
        <v>490</v>
      </c>
      <c r="G133" s="221" t="s">
        <v>166</v>
      </c>
      <c r="H133" s="222">
        <v>457.72000000000003</v>
      </c>
      <c r="I133" s="223"/>
      <c r="J133" s="224">
        <f>ROUND(I133*H133,2)</f>
        <v>0</v>
      </c>
      <c r="K133" s="220" t="s">
        <v>147</v>
      </c>
      <c r="L133" s="44"/>
      <c r="M133" s="225" t="s">
        <v>1</v>
      </c>
      <c r="N133" s="226" t="s">
        <v>44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148</v>
      </c>
      <c r="AT133" s="229" t="s">
        <v>143</v>
      </c>
      <c r="AU133" s="229" t="s">
        <v>89</v>
      </c>
      <c r="AY133" s="17" t="s">
        <v>141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87</v>
      </c>
      <c r="BK133" s="230">
        <f>ROUND(I133*H133,2)</f>
        <v>0</v>
      </c>
      <c r="BL133" s="17" t="s">
        <v>148</v>
      </c>
      <c r="BM133" s="229" t="s">
        <v>167</v>
      </c>
    </row>
    <row r="134" s="2" customFormat="1">
      <c r="A134" s="38"/>
      <c r="B134" s="39"/>
      <c r="C134" s="40"/>
      <c r="D134" s="231" t="s">
        <v>149</v>
      </c>
      <c r="E134" s="40"/>
      <c r="F134" s="232" t="s">
        <v>491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149</v>
      </c>
      <c r="AU134" s="17" t="s">
        <v>89</v>
      </c>
    </row>
    <row r="135" s="13" customFormat="1">
      <c r="A135" s="13"/>
      <c r="B135" s="236"/>
      <c r="C135" s="237"/>
      <c r="D135" s="231" t="s">
        <v>151</v>
      </c>
      <c r="E135" s="238" t="s">
        <v>1</v>
      </c>
      <c r="F135" s="239" t="s">
        <v>484</v>
      </c>
      <c r="G135" s="237"/>
      <c r="H135" s="240">
        <v>457.72000000000003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151</v>
      </c>
      <c r="AU135" s="246" t="s">
        <v>89</v>
      </c>
      <c r="AV135" s="13" t="s">
        <v>89</v>
      </c>
      <c r="AW135" s="13" t="s">
        <v>36</v>
      </c>
      <c r="AX135" s="13" t="s">
        <v>79</v>
      </c>
      <c r="AY135" s="246" t="s">
        <v>141</v>
      </c>
    </row>
    <row r="136" s="14" customFormat="1">
      <c r="A136" s="14"/>
      <c r="B136" s="247"/>
      <c r="C136" s="248"/>
      <c r="D136" s="231" t="s">
        <v>151</v>
      </c>
      <c r="E136" s="249" t="s">
        <v>1</v>
      </c>
      <c r="F136" s="250" t="s">
        <v>153</v>
      </c>
      <c r="G136" s="248"/>
      <c r="H136" s="251">
        <v>457.72000000000003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7" t="s">
        <v>151</v>
      </c>
      <c r="AU136" s="257" t="s">
        <v>89</v>
      </c>
      <c r="AV136" s="14" t="s">
        <v>148</v>
      </c>
      <c r="AW136" s="14" t="s">
        <v>36</v>
      </c>
      <c r="AX136" s="14" t="s">
        <v>87</v>
      </c>
      <c r="AY136" s="257" t="s">
        <v>141</v>
      </c>
    </row>
    <row r="137" s="2" customFormat="1" ht="24.15" customHeight="1">
      <c r="A137" s="38"/>
      <c r="B137" s="39"/>
      <c r="C137" s="218" t="s">
        <v>171</v>
      </c>
      <c r="D137" s="218" t="s">
        <v>143</v>
      </c>
      <c r="E137" s="219" t="s">
        <v>492</v>
      </c>
      <c r="F137" s="220" t="s">
        <v>493</v>
      </c>
      <c r="G137" s="221" t="s">
        <v>166</v>
      </c>
      <c r="H137" s="222">
        <v>78.129999999999995</v>
      </c>
      <c r="I137" s="223"/>
      <c r="J137" s="224">
        <f>ROUND(I137*H137,2)</f>
        <v>0</v>
      </c>
      <c r="K137" s="220" t="s">
        <v>147</v>
      </c>
      <c r="L137" s="44"/>
      <c r="M137" s="225" t="s">
        <v>1</v>
      </c>
      <c r="N137" s="226" t="s">
        <v>44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148</v>
      </c>
      <c r="AT137" s="229" t="s">
        <v>143</v>
      </c>
      <c r="AU137" s="229" t="s">
        <v>89</v>
      </c>
      <c r="AY137" s="17" t="s">
        <v>141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87</v>
      </c>
      <c r="BK137" s="230">
        <f>ROUND(I137*H137,2)</f>
        <v>0</v>
      </c>
      <c r="BL137" s="17" t="s">
        <v>148</v>
      </c>
      <c r="BM137" s="229" t="s">
        <v>174</v>
      </c>
    </row>
    <row r="138" s="2" customFormat="1">
      <c r="A138" s="38"/>
      <c r="B138" s="39"/>
      <c r="C138" s="40"/>
      <c r="D138" s="231" t="s">
        <v>149</v>
      </c>
      <c r="E138" s="40"/>
      <c r="F138" s="232" t="s">
        <v>494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149</v>
      </c>
      <c r="AU138" s="17" t="s">
        <v>89</v>
      </c>
    </row>
    <row r="139" s="13" customFormat="1">
      <c r="A139" s="13"/>
      <c r="B139" s="236"/>
      <c r="C139" s="237"/>
      <c r="D139" s="231" t="s">
        <v>151</v>
      </c>
      <c r="E139" s="238" t="s">
        <v>1</v>
      </c>
      <c r="F139" s="239" t="s">
        <v>495</v>
      </c>
      <c r="G139" s="237"/>
      <c r="H139" s="240">
        <v>78.129999999999995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151</v>
      </c>
      <c r="AU139" s="246" t="s">
        <v>89</v>
      </c>
      <c r="AV139" s="13" t="s">
        <v>89</v>
      </c>
      <c r="AW139" s="13" t="s">
        <v>36</v>
      </c>
      <c r="AX139" s="13" t="s">
        <v>79</v>
      </c>
      <c r="AY139" s="246" t="s">
        <v>141</v>
      </c>
    </row>
    <row r="140" s="14" customFormat="1">
      <c r="A140" s="14"/>
      <c r="B140" s="247"/>
      <c r="C140" s="248"/>
      <c r="D140" s="231" t="s">
        <v>151</v>
      </c>
      <c r="E140" s="249" t="s">
        <v>1</v>
      </c>
      <c r="F140" s="250" t="s">
        <v>153</v>
      </c>
      <c r="G140" s="248"/>
      <c r="H140" s="251">
        <v>78.129999999999995</v>
      </c>
      <c r="I140" s="252"/>
      <c r="J140" s="248"/>
      <c r="K140" s="248"/>
      <c r="L140" s="253"/>
      <c r="M140" s="254"/>
      <c r="N140" s="255"/>
      <c r="O140" s="255"/>
      <c r="P140" s="255"/>
      <c r="Q140" s="255"/>
      <c r="R140" s="255"/>
      <c r="S140" s="255"/>
      <c r="T140" s="256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7" t="s">
        <v>151</v>
      </c>
      <c r="AU140" s="257" t="s">
        <v>89</v>
      </c>
      <c r="AV140" s="14" t="s">
        <v>148</v>
      </c>
      <c r="AW140" s="14" t="s">
        <v>36</v>
      </c>
      <c r="AX140" s="14" t="s">
        <v>87</v>
      </c>
      <c r="AY140" s="257" t="s">
        <v>141</v>
      </c>
    </row>
    <row r="141" s="2" customFormat="1" ht="24.15" customHeight="1">
      <c r="A141" s="38"/>
      <c r="B141" s="39"/>
      <c r="C141" s="218" t="s">
        <v>161</v>
      </c>
      <c r="D141" s="218" t="s">
        <v>143</v>
      </c>
      <c r="E141" s="219" t="s">
        <v>496</v>
      </c>
      <c r="F141" s="220" t="s">
        <v>497</v>
      </c>
      <c r="G141" s="221" t="s">
        <v>166</v>
      </c>
      <c r="H141" s="222">
        <v>87.049999999999997</v>
      </c>
      <c r="I141" s="223"/>
      <c r="J141" s="224">
        <f>ROUND(I141*H141,2)</f>
        <v>0</v>
      </c>
      <c r="K141" s="220" t="s">
        <v>147</v>
      </c>
      <c r="L141" s="44"/>
      <c r="M141" s="225" t="s">
        <v>1</v>
      </c>
      <c r="N141" s="226" t="s">
        <v>44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148</v>
      </c>
      <c r="AT141" s="229" t="s">
        <v>143</v>
      </c>
      <c r="AU141" s="229" t="s">
        <v>89</v>
      </c>
      <c r="AY141" s="17" t="s">
        <v>141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87</v>
      </c>
      <c r="BK141" s="230">
        <f>ROUND(I141*H141,2)</f>
        <v>0</v>
      </c>
      <c r="BL141" s="17" t="s">
        <v>148</v>
      </c>
      <c r="BM141" s="229" t="s">
        <v>8</v>
      </c>
    </row>
    <row r="142" s="2" customFormat="1">
      <c r="A142" s="38"/>
      <c r="B142" s="39"/>
      <c r="C142" s="40"/>
      <c r="D142" s="231" t="s">
        <v>149</v>
      </c>
      <c r="E142" s="40"/>
      <c r="F142" s="232" t="s">
        <v>498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149</v>
      </c>
      <c r="AU142" s="17" t="s">
        <v>89</v>
      </c>
    </row>
    <row r="143" s="13" customFormat="1">
      <c r="A143" s="13"/>
      <c r="B143" s="236"/>
      <c r="C143" s="237"/>
      <c r="D143" s="231" t="s">
        <v>151</v>
      </c>
      <c r="E143" s="238" t="s">
        <v>1</v>
      </c>
      <c r="F143" s="239" t="s">
        <v>499</v>
      </c>
      <c r="G143" s="237"/>
      <c r="H143" s="240">
        <v>37.420000000000002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151</v>
      </c>
      <c r="AU143" s="246" t="s">
        <v>89</v>
      </c>
      <c r="AV143" s="13" t="s">
        <v>89</v>
      </c>
      <c r="AW143" s="13" t="s">
        <v>36</v>
      </c>
      <c r="AX143" s="13" t="s">
        <v>79</v>
      </c>
      <c r="AY143" s="246" t="s">
        <v>141</v>
      </c>
    </row>
    <row r="144" s="13" customFormat="1">
      <c r="A144" s="13"/>
      <c r="B144" s="236"/>
      <c r="C144" s="237"/>
      <c r="D144" s="231" t="s">
        <v>151</v>
      </c>
      <c r="E144" s="238" t="s">
        <v>1</v>
      </c>
      <c r="F144" s="239" t="s">
        <v>500</v>
      </c>
      <c r="G144" s="237"/>
      <c r="H144" s="240">
        <v>49.630000000000003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151</v>
      </c>
      <c r="AU144" s="246" t="s">
        <v>89</v>
      </c>
      <c r="AV144" s="13" t="s">
        <v>89</v>
      </c>
      <c r="AW144" s="13" t="s">
        <v>36</v>
      </c>
      <c r="AX144" s="13" t="s">
        <v>79</v>
      </c>
      <c r="AY144" s="246" t="s">
        <v>141</v>
      </c>
    </row>
    <row r="145" s="14" customFormat="1">
      <c r="A145" s="14"/>
      <c r="B145" s="247"/>
      <c r="C145" s="248"/>
      <c r="D145" s="231" t="s">
        <v>151</v>
      </c>
      <c r="E145" s="249" t="s">
        <v>1</v>
      </c>
      <c r="F145" s="250" t="s">
        <v>153</v>
      </c>
      <c r="G145" s="248"/>
      <c r="H145" s="251">
        <v>87.050000000000011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7" t="s">
        <v>151</v>
      </c>
      <c r="AU145" s="257" t="s">
        <v>89</v>
      </c>
      <c r="AV145" s="14" t="s">
        <v>148</v>
      </c>
      <c r="AW145" s="14" t="s">
        <v>36</v>
      </c>
      <c r="AX145" s="14" t="s">
        <v>87</v>
      </c>
      <c r="AY145" s="257" t="s">
        <v>141</v>
      </c>
    </row>
    <row r="146" s="2" customFormat="1" ht="16.5" customHeight="1">
      <c r="A146" s="38"/>
      <c r="B146" s="39"/>
      <c r="C146" s="271" t="s">
        <v>183</v>
      </c>
      <c r="D146" s="271" t="s">
        <v>344</v>
      </c>
      <c r="E146" s="272" t="s">
        <v>501</v>
      </c>
      <c r="F146" s="273" t="s">
        <v>502</v>
      </c>
      <c r="G146" s="274" t="s">
        <v>240</v>
      </c>
      <c r="H146" s="275">
        <v>98.245999999999995</v>
      </c>
      <c r="I146" s="276"/>
      <c r="J146" s="277">
        <f>ROUND(I146*H146,2)</f>
        <v>0</v>
      </c>
      <c r="K146" s="273" t="s">
        <v>147</v>
      </c>
      <c r="L146" s="278"/>
      <c r="M146" s="279" t="s">
        <v>1</v>
      </c>
      <c r="N146" s="280" t="s">
        <v>44</v>
      </c>
      <c r="O146" s="91"/>
      <c r="P146" s="227">
        <f>O146*H146</f>
        <v>0</v>
      </c>
      <c r="Q146" s="227">
        <v>1</v>
      </c>
      <c r="R146" s="227">
        <f>Q146*H146</f>
        <v>98.245999999999995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167</v>
      </c>
      <c r="AT146" s="229" t="s">
        <v>344</v>
      </c>
      <c r="AU146" s="229" t="s">
        <v>89</v>
      </c>
      <c r="AY146" s="17" t="s">
        <v>141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87</v>
      </c>
      <c r="BK146" s="230">
        <f>ROUND(I146*H146,2)</f>
        <v>0</v>
      </c>
      <c r="BL146" s="17" t="s">
        <v>148</v>
      </c>
      <c r="BM146" s="229" t="s">
        <v>186</v>
      </c>
    </row>
    <row r="147" s="2" customFormat="1">
      <c r="A147" s="38"/>
      <c r="B147" s="39"/>
      <c r="C147" s="40"/>
      <c r="D147" s="231" t="s">
        <v>149</v>
      </c>
      <c r="E147" s="40"/>
      <c r="F147" s="232" t="s">
        <v>502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149</v>
      </c>
      <c r="AU147" s="17" t="s">
        <v>89</v>
      </c>
    </row>
    <row r="148" s="13" customFormat="1">
      <c r="A148" s="13"/>
      <c r="B148" s="236"/>
      <c r="C148" s="237"/>
      <c r="D148" s="231" t="s">
        <v>151</v>
      </c>
      <c r="E148" s="238" t="s">
        <v>1</v>
      </c>
      <c r="F148" s="239" t="s">
        <v>503</v>
      </c>
      <c r="G148" s="237"/>
      <c r="H148" s="240">
        <v>101.97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151</v>
      </c>
      <c r="AU148" s="246" t="s">
        <v>89</v>
      </c>
      <c r="AV148" s="13" t="s">
        <v>89</v>
      </c>
      <c r="AW148" s="13" t="s">
        <v>36</v>
      </c>
      <c r="AX148" s="13" t="s">
        <v>79</v>
      </c>
      <c r="AY148" s="246" t="s">
        <v>141</v>
      </c>
    </row>
    <row r="149" s="13" customFormat="1">
      <c r="A149" s="13"/>
      <c r="B149" s="236"/>
      <c r="C149" s="237"/>
      <c r="D149" s="231" t="s">
        <v>151</v>
      </c>
      <c r="E149" s="238" t="s">
        <v>1</v>
      </c>
      <c r="F149" s="239" t="s">
        <v>504</v>
      </c>
      <c r="G149" s="237"/>
      <c r="H149" s="240">
        <v>62.676000000000002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151</v>
      </c>
      <c r="AU149" s="246" t="s">
        <v>89</v>
      </c>
      <c r="AV149" s="13" t="s">
        <v>89</v>
      </c>
      <c r="AW149" s="13" t="s">
        <v>36</v>
      </c>
      <c r="AX149" s="13" t="s">
        <v>79</v>
      </c>
      <c r="AY149" s="246" t="s">
        <v>141</v>
      </c>
    </row>
    <row r="150" s="13" customFormat="1">
      <c r="A150" s="13"/>
      <c r="B150" s="236"/>
      <c r="C150" s="237"/>
      <c r="D150" s="231" t="s">
        <v>151</v>
      </c>
      <c r="E150" s="238" t="s">
        <v>1</v>
      </c>
      <c r="F150" s="239" t="s">
        <v>505</v>
      </c>
      <c r="G150" s="237"/>
      <c r="H150" s="240">
        <v>70.316999999999993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151</v>
      </c>
      <c r="AU150" s="246" t="s">
        <v>89</v>
      </c>
      <c r="AV150" s="13" t="s">
        <v>89</v>
      </c>
      <c r="AW150" s="13" t="s">
        <v>36</v>
      </c>
      <c r="AX150" s="13" t="s">
        <v>79</v>
      </c>
      <c r="AY150" s="246" t="s">
        <v>141</v>
      </c>
    </row>
    <row r="151" s="13" customFormat="1">
      <c r="A151" s="13"/>
      <c r="B151" s="236"/>
      <c r="C151" s="237"/>
      <c r="D151" s="231" t="s">
        <v>151</v>
      </c>
      <c r="E151" s="238" t="s">
        <v>1</v>
      </c>
      <c r="F151" s="239" t="s">
        <v>506</v>
      </c>
      <c r="G151" s="237"/>
      <c r="H151" s="240">
        <v>-136.71700000000001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151</v>
      </c>
      <c r="AU151" s="246" t="s">
        <v>89</v>
      </c>
      <c r="AV151" s="13" t="s">
        <v>89</v>
      </c>
      <c r="AW151" s="13" t="s">
        <v>36</v>
      </c>
      <c r="AX151" s="13" t="s">
        <v>79</v>
      </c>
      <c r="AY151" s="246" t="s">
        <v>141</v>
      </c>
    </row>
    <row r="152" s="14" customFormat="1">
      <c r="A152" s="14"/>
      <c r="B152" s="247"/>
      <c r="C152" s="248"/>
      <c r="D152" s="231" t="s">
        <v>151</v>
      </c>
      <c r="E152" s="249" t="s">
        <v>1</v>
      </c>
      <c r="F152" s="250" t="s">
        <v>153</v>
      </c>
      <c r="G152" s="248"/>
      <c r="H152" s="251">
        <v>98.246000000000009</v>
      </c>
      <c r="I152" s="252"/>
      <c r="J152" s="248"/>
      <c r="K152" s="248"/>
      <c r="L152" s="253"/>
      <c r="M152" s="268"/>
      <c r="N152" s="269"/>
      <c r="O152" s="269"/>
      <c r="P152" s="269"/>
      <c r="Q152" s="269"/>
      <c r="R152" s="269"/>
      <c r="S152" s="269"/>
      <c r="T152" s="27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7" t="s">
        <v>151</v>
      </c>
      <c r="AU152" s="257" t="s">
        <v>89</v>
      </c>
      <c r="AV152" s="14" t="s">
        <v>148</v>
      </c>
      <c r="AW152" s="14" t="s">
        <v>36</v>
      </c>
      <c r="AX152" s="14" t="s">
        <v>87</v>
      </c>
      <c r="AY152" s="257" t="s">
        <v>141</v>
      </c>
    </row>
    <row r="153" s="2" customFormat="1" ht="6.96" customHeight="1">
      <c r="A153" s="38"/>
      <c r="B153" s="66"/>
      <c r="C153" s="67"/>
      <c r="D153" s="67"/>
      <c r="E153" s="67"/>
      <c r="F153" s="67"/>
      <c r="G153" s="67"/>
      <c r="H153" s="67"/>
      <c r="I153" s="67"/>
      <c r="J153" s="67"/>
      <c r="K153" s="67"/>
      <c r="L153" s="44"/>
      <c r="M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</row>
  </sheetData>
  <sheetProtection sheet="1" autoFilter="0" formatColumns="0" formatRows="0" objects="1" scenarios="1" spinCount="100000" saltValue="2M/IvDKt4boyAwIH17shg6zCofhKfp2RKrJppdqtFA1bX0s45T44IAmE8xbThHn5vCjawtclo4E7jCXMYgXJ7Q==" hashValue="4XCqnBJKtUSO3Mv/mhbVVgzKZeaRw2npBc3cePcTG9gZZAjzjKVYoyofV7l5l63R6+WzzwfwGl/VOhhAwGJ/ww==" algorithmName="SHA-512" password="C7A2"/>
  <autoFilter ref="C117:K15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114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Komunikace Sadová, Svatoplukova, Lomená - projektová dokumentace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115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507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30. 7. 2024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508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509</v>
      </c>
      <c r="F21" s="38"/>
      <c r="G21" s="38"/>
      <c r="H21" s="38"/>
      <c r="I21" s="140" t="s">
        <v>28</v>
      </c>
      <c r="J21" s="143" t="s">
        <v>510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508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509</v>
      </c>
      <c r="F24" s="38"/>
      <c r="G24" s="38"/>
      <c r="H24" s="38"/>
      <c r="I24" s="140" t="s">
        <v>28</v>
      </c>
      <c r="J24" s="143" t="s">
        <v>510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ROUND(J136,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ROUND((SUM(BE136:BE309)),  2)</f>
        <v>0</v>
      </c>
      <c r="G33" s="38"/>
      <c r="H33" s="38"/>
      <c r="I33" s="155">
        <v>0.20999999999999999</v>
      </c>
      <c r="J33" s="154">
        <f>ROUND(((SUM(BE136:BE309))*I33),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ROUND((SUM(BF136:BF309)),  2)</f>
        <v>0</v>
      </c>
      <c r="G34" s="38"/>
      <c r="H34" s="38"/>
      <c r="I34" s="155">
        <v>0.12</v>
      </c>
      <c r="J34" s="154">
        <f>ROUND(((SUM(BF136:BF309))*I34),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ROUND((SUM(BG136:BG309)),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ROUND((SUM(BH136:BH309)),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ROUND((SUM(BI136:BI309)),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Komunikace Sadová, Svatoplukova, Lomená - projektová dokumentace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401 - Veřejné osvětlení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Šternberk</v>
      </c>
      <c r="G89" s="40"/>
      <c r="H89" s="40"/>
      <c r="I89" s="32" t="s">
        <v>22</v>
      </c>
      <c r="J89" s="79" t="str">
        <f>IF(J12="","",J12)</f>
        <v>30. 7. 2024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Šternberk,Hor.náměstí 78/16,785 01 Šternberk</v>
      </c>
      <c r="G91" s="40"/>
      <c r="H91" s="40"/>
      <c r="I91" s="32" t="s">
        <v>32</v>
      </c>
      <c r="J91" s="36" t="str">
        <f>E21</f>
        <v>PVLK PROJECT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PVLK PROJECT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118</v>
      </c>
      <c r="D94" s="176"/>
      <c r="E94" s="176"/>
      <c r="F94" s="176"/>
      <c r="G94" s="176"/>
      <c r="H94" s="176"/>
      <c r="I94" s="176"/>
      <c r="J94" s="177" t="s">
        <v>119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120</v>
      </c>
      <c r="D96" s="40"/>
      <c r="E96" s="40"/>
      <c r="F96" s="40"/>
      <c r="G96" s="40"/>
      <c r="H96" s="40"/>
      <c r="I96" s="40"/>
      <c r="J96" s="110">
        <f>J136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121</v>
      </c>
    </row>
    <row r="97" s="9" customFormat="1" ht="24.96" customHeight="1">
      <c r="A97" s="9"/>
      <c r="B97" s="179"/>
      <c r="C97" s="180"/>
      <c r="D97" s="181" t="s">
        <v>511</v>
      </c>
      <c r="E97" s="182"/>
      <c r="F97" s="182"/>
      <c r="G97" s="182"/>
      <c r="H97" s="182"/>
      <c r="I97" s="182"/>
      <c r="J97" s="183">
        <f>J137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512</v>
      </c>
      <c r="E98" s="188"/>
      <c r="F98" s="188"/>
      <c r="G98" s="188"/>
      <c r="H98" s="188"/>
      <c r="I98" s="188"/>
      <c r="J98" s="189">
        <f>J138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513</v>
      </c>
      <c r="E99" s="188"/>
      <c r="F99" s="188"/>
      <c r="G99" s="188"/>
      <c r="H99" s="188"/>
      <c r="I99" s="188"/>
      <c r="J99" s="189">
        <f>J146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514</v>
      </c>
      <c r="E100" s="188"/>
      <c r="F100" s="188"/>
      <c r="G100" s="188"/>
      <c r="H100" s="188"/>
      <c r="I100" s="188"/>
      <c r="J100" s="189">
        <f>J151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515</v>
      </c>
      <c r="E101" s="188"/>
      <c r="F101" s="188"/>
      <c r="G101" s="188"/>
      <c r="H101" s="188"/>
      <c r="I101" s="188"/>
      <c r="J101" s="189">
        <f>J156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516</v>
      </c>
      <c r="E102" s="188"/>
      <c r="F102" s="188"/>
      <c r="G102" s="188"/>
      <c r="H102" s="188"/>
      <c r="I102" s="188"/>
      <c r="J102" s="189">
        <f>J163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517</v>
      </c>
      <c r="E103" s="188"/>
      <c r="F103" s="188"/>
      <c r="G103" s="188"/>
      <c r="H103" s="188"/>
      <c r="I103" s="188"/>
      <c r="J103" s="189">
        <f>J168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518</v>
      </c>
      <c r="E104" s="182"/>
      <c r="F104" s="182"/>
      <c r="G104" s="182"/>
      <c r="H104" s="182"/>
      <c r="I104" s="182"/>
      <c r="J104" s="183">
        <f>J173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519</v>
      </c>
      <c r="E105" s="188"/>
      <c r="F105" s="188"/>
      <c r="G105" s="188"/>
      <c r="H105" s="188"/>
      <c r="I105" s="188"/>
      <c r="J105" s="189">
        <f>J174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520</v>
      </c>
      <c r="E106" s="188"/>
      <c r="F106" s="188"/>
      <c r="G106" s="188"/>
      <c r="H106" s="188"/>
      <c r="I106" s="188"/>
      <c r="J106" s="189">
        <f>J175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521</v>
      </c>
      <c r="E107" s="188"/>
      <c r="F107" s="188"/>
      <c r="G107" s="188"/>
      <c r="H107" s="188"/>
      <c r="I107" s="188"/>
      <c r="J107" s="189">
        <f>J206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522</v>
      </c>
      <c r="E108" s="188"/>
      <c r="F108" s="188"/>
      <c r="G108" s="188"/>
      <c r="H108" s="188"/>
      <c r="I108" s="188"/>
      <c r="J108" s="189">
        <f>J237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523</v>
      </c>
      <c r="E109" s="188"/>
      <c r="F109" s="188"/>
      <c r="G109" s="188"/>
      <c r="H109" s="188"/>
      <c r="I109" s="188"/>
      <c r="J109" s="189">
        <f>J244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524</v>
      </c>
      <c r="E110" s="188"/>
      <c r="F110" s="188"/>
      <c r="G110" s="188"/>
      <c r="H110" s="188"/>
      <c r="I110" s="188"/>
      <c r="J110" s="189">
        <f>J249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525</v>
      </c>
      <c r="E111" s="188"/>
      <c r="F111" s="188"/>
      <c r="G111" s="188"/>
      <c r="H111" s="188"/>
      <c r="I111" s="188"/>
      <c r="J111" s="189">
        <f>J274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526</v>
      </c>
      <c r="E112" s="188"/>
      <c r="F112" s="188"/>
      <c r="G112" s="188"/>
      <c r="H112" s="188"/>
      <c r="I112" s="188"/>
      <c r="J112" s="189">
        <f>J287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79"/>
      <c r="C113" s="180"/>
      <c r="D113" s="181" t="s">
        <v>527</v>
      </c>
      <c r="E113" s="182"/>
      <c r="F113" s="182"/>
      <c r="G113" s="182"/>
      <c r="H113" s="182"/>
      <c r="I113" s="182"/>
      <c r="J113" s="183">
        <f>J300</f>
        <v>0</v>
      </c>
      <c r="K113" s="180"/>
      <c r="L113" s="18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85"/>
      <c r="C114" s="186"/>
      <c r="D114" s="187" t="s">
        <v>528</v>
      </c>
      <c r="E114" s="188"/>
      <c r="F114" s="188"/>
      <c r="G114" s="188"/>
      <c r="H114" s="188"/>
      <c r="I114" s="188"/>
      <c r="J114" s="189">
        <f>J301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529</v>
      </c>
      <c r="E115" s="188"/>
      <c r="F115" s="188"/>
      <c r="G115" s="188"/>
      <c r="H115" s="188"/>
      <c r="I115" s="188"/>
      <c r="J115" s="189">
        <f>J304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5"/>
      <c r="C116" s="186"/>
      <c r="D116" s="187" t="s">
        <v>530</v>
      </c>
      <c r="E116" s="188"/>
      <c r="F116" s="188"/>
      <c r="G116" s="188"/>
      <c r="H116" s="188"/>
      <c r="I116" s="188"/>
      <c r="J116" s="189">
        <f>J307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66"/>
      <c r="C118" s="67"/>
      <c r="D118" s="67"/>
      <c r="E118" s="67"/>
      <c r="F118" s="67"/>
      <c r="G118" s="67"/>
      <c r="H118" s="67"/>
      <c r="I118" s="67"/>
      <c r="J118" s="67"/>
      <c r="K118" s="67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22" s="2" customFormat="1" ht="6.96" customHeight="1">
      <c r="A122" s="38"/>
      <c r="B122" s="68"/>
      <c r="C122" s="69"/>
      <c r="D122" s="69"/>
      <c r="E122" s="69"/>
      <c r="F122" s="69"/>
      <c r="G122" s="69"/>
      <c r="H122" s="69"/>
      <c r="I122" s="69"/>
      <c r="J122" s="69"/>
      <c r="K122" s="69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4.96" customHeight="1">
      <c r="A123" s="38"/>
      <c r="B123" s="39"/>
      <c r="C123" s="23" t="s">
        <v>126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16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6.25" customHeight="1">
      <c r="A126" s="38"/>
      <c r="B126" s="39"/>
      <c r="C126" s="40"/>
      <c r="D126" s="40"/>
      <c r="E126" s="174" t="str">
        <f>E7</f>
        <v>Komunikace Sadová, Svatoplukova, Lomená - projektová dokumentace</v>
      </c>
      <c r="F126" s="32"/>
      <c r="G126" s="32"/>
      <c r="H126" s="32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115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76" t="str">
        <f>E9</f>
        <v>401 - Veřejné osvětlení</v>
      </c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20</v>
      </c>
      <c r="D130" s="40"/>
      <c r="E130" s="40"/>
      <c r="F130" s="27" t="str">
        <f>F12</f>
        <v>Šternberk</v>
      </c>
      <c r="G130" s="40"/>
      <c r="H130" s="40"/>
      <c r="I130" s="32" t="s">
        <v>22</v>
      </c>
      <c r="J130" s="79" t="str">
        <f>IF(J12="","",J12)</f>
        <v>30. 7. 2024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25.65" customHeight="1">
      <c r="A132" s="38"/>
      <c r="B132" s="39"/>
      <c r="C132" s="32" t="s">
        <v>24</v>
      </c>
      <c r="D132" s="40"/>
      <c r="E132" s="40"/>
      <c r="F132" s="27" t="str">
        <f>E15</f>
        <v>Město Šternberk,Hor.náměstí 78/16,785 01 Šternberk</v>
      </c>
      <c r="G132" s="40"/>
      <c r="H132" s="40"/>
      <c r="I132" s="32" t="s">
        <v>32</v>
      </c>
      <c r="J132" s="36" t="str">
        <f>E21</f>
        <v>PVLK PROJECT s.r.o.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25.65" customHeight="1">
      <c r="A133" s="38"/>
      <c r="B133" s="39"/>
      <c r="C133" s="32" t="s">
        <v>30</v>
      </c>
      <c r="D133" s="40"/>
      <c r="E133" s="40"/>
      <c r="F133" s="27" t="str">
        <f>IF(E18="","",E18)</f>
        <v>Vyplň údaj</v>
      </c>
      <c r="G133" s="40"/>
      <c r="H133" s="40"/>
      <c r="I133" s="32" t="s">
        <v>37</v>
      </c>
      <c r="J133" s="36" t="str">
        <f>E24</f>
        <v>PVLK PROJECT s.r.o.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1" customFormat="1" ht="29.28" customHeight="1">
      <c r="A135" s="191"/>
      <c r="B135" s="192"/>
      <c r="C135" s="193" t="s">
        <v>127</v>
      </c>
      <c r="D135" s="194" t="s">
        <v>64</v>
      </c>
      <c r="E135" s="194" t="s">
        <v>60</v>
      </c>
      <c r="F135" s="194" t="s">
        <v>61</v>
      </c>
      <c r="G135" s="194" t="s">
        <v>128</v>
      </c>
      <c r="H135" s="194" t="s">
        <v>129</v>
      </c>
      <c r="I135" s="194" t="s">
        <v>130</v>
      </c>
      <c r="J135" s="194" t="s">
        <v>119</v>
      </c>
      <c r="K135" s="195" t="s">
        <v>131</v>
      </c>
      <c r="L135" s="196"/>
      <c r="M135" s="100" t="s">
        <v>1</v>
      </c>
      <c r="N135" s="101" t="s">
        <v>43</v>
      </c>
      <c r="O135" s="101" t="s">
        <v>132</v>
      </c>
      <c r="P135" s="101" t="s">
        <v>133</v>
      </c>
      <c r="Q135" s="101" t="s">
        <v>134</v>
      </c>
      <c r="R135" s="101" t="s">
        <v>135</v>
      </c>
      <c r="S135" s="101" t="s">
        <v>136</v>
      </c>
      <c r="T135" s="102" t="s">
        <v>137</v>
      </c>
      <c r="U135" s="191"/>
      <c r="V135" s="191"/>
      <c r="W135" s="191"/>
      <c r="X135" s="191"/>
      <c r="Y135" s="191"/>
      <c r="Z135" s="191"/>
      <c r="AA135" s="191"/>
      <c r="AB135" s="191"/>
      <c r="AC135" s="191"/>
      <c r="AD135" s="191"/>
      <c r="AE135" s="191"/>
    </row>
    <row r="136" s="2" customFormat="1" ht="22.8" customHeight="1">
      <c r="A136" s="38"/>
      <c r="B136" s="39"/>
      <c r="C136" s="107" t="s">
        <v>138</v>
      </c>
      <c r="D136" s="40"/>
      <c r="E136" s="40"/>
      <c r="F136" s="40"/>
      <c r="G136" s="40"/>
      <c r="H136" s="40"/>
      <c r="I136" s="40"/>
      <c r="J136" s="197">
        <f>BK136</f>
        <v>0</v>
      </c>
      <c r="K136" s="40"/>
      <c r="L136" s="44"/>
      <c r="M136" s="103"/>
      <c r="N136" s="198"/>
      <c r="O136" s="104"/>
      <c r="P136" s="199">
        <f>P137+P173+P300</f>
        <v>0</v>
      </c>
      <c r="Q136" s="104"/>
      <c r="R136" s="199">
        <f>R137+R173+R300</f>
        <v>8.8343835666480004</v>
      </c>
      <c r="S136" s="104"/>
      <c r="T136" s="200">
        <f>T137+T173+T300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78</v>
      </c>
      <c r="AU136" s="17" t="s">
        <v>121</v>
      </c>
      <c r="BK136" s="201">
        <f>BK137+BK173+BK300</f>
        <v>0</v>
      </c>
    </row>
    <row r="137" s="12" customFormat="1" ht="25.92" customHeight="1">
      <c r="A137" s="12"/>
      <c r="B137" s="202"/>
      <c r="C137" s="203"/>
      <c r="D137" s="204" t="s">
        <v>78</v>
      </c>
      <c r="E137" s="205" t="s">
        <v>531</v>
      </c>
      <c r="F137" s="205" t="s">
        <v>532</v>
      </c>
      <c r="G137" s="203"/>
      <c r="H137" s="203"/>
      <c r="I137" s="206"/>
      <c r="J137" s="207">
        <f>BK137</f>
        <v>0</v>
      </c>
      <c r="K137" s="203"/>
      <c r="L137" s="208"/>
      <c r="M137" s="209"/>
      <c r="N137" s="210"/>
      <c r="O137" s="210"/>
      <c r="P137" s="211">
        <f>P138+P146+P151+P156+P163+P168</f>
        <v>0</v>
      </c>
      <c r="Q137" s="210"/>
      <c r="R137" s="211">
        <f>R138+R146+R151+R156+R163+R168</f>
        <v>0.11460000000000001</v>
      </c>
      <c r="S137" s="210"/>
      <c r="T137" s="212">
        <f>T138+T146+T151+T156+T163+T168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89</v>
      </c>
      <c r="AT137" s="214" t="s">
        <v>78</v>
      </c>
      <c r="AU137" s="214" t="s">
        <v>79</v>
      </c>
      <c r="AY137" s="213" t="s">
        <v>141</v>
      </c>
      <c r="BK137" s="215">
        <f>BK138+BK146+BK151+BK156+BK163+BK168</f>
        <v>0</v>
      </c>
    </row>
    <row r="138" s="12" customFormat="1" ht="22.8" customHeight="1">
      <c r="A138" s="12"/>
      <c r="B138" s="202"/>
      <c r="C138" s="203"/>
      <c r="D138" s="204" t="s">
        <v>78</v>
      </c>
      <c r="E138" s="216" t="s">
        <v>533</v>
      </c>
      <c r="F138" s="216" t="s">
        <v>534</v>
      </c>
      <c r="G138" s="203"/>
      <c r="H138" s="203"/>
      <c r="I138" s="206"/>
      <c r="J138" s="217">
        <f>BK138</f>
        <v>0</v>
      </c>
      <c r="K138" s="203"/>
      <c r="L138" s="208"/>
      <c r="M138" s="209"/>
      <c r="N138" s="210"/>
      <c r="O138" s="210"/>
      <c r="P138" s="211">
        <f>SUM(P139:P145)</f>
        <v>0</v>
      </c>
      <c r="Q138" s="210"/>
      <c r="R138" s="211">
        <f>SUM(R139:R145)</f>
        <v>0.052199999999999996</v>
      </c>
      <c r="S138" s="210"/>
      <c r="T138" s="212">
        <f>SUM(T139:T145)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87</v>
      </c>
      <c r="AT138" s="214" t="s">
        <v>78</v>
      </c>
      <c r="AU138" s="214" t="s">
        <v>87</v>
      </c>
      <c r="AY138" s="213" t="s">
        <v>141</v>
      </c>
      <c r="BK138" s="215">
        <f>SUM(BK139:BK145)</f>
        <v>0</v>
      </c>
    </row>
    <row r="139" s="2" customFormat="1" ht="24.15" customHeight="1">
      <c r="A139" s="38"/>
      <c r="B139" s="39"/>
      <c r="C139" s="218" t="s">
        <v>87</v>
      </c>
      <c r="D139" s="218" t="s">
        <v>143</v>
      </c>
      <c r="E139" s="219" t="s">
        <v>535</v>
      </c>
      <c r="F139" s="220" t="s">
        <v>536</v>
      </c>
      <c r="G139" s="221" t="s">
        <v>146</v>
      </c>
      <c r="H139" s="222">
        <v>58</v>
      </c>
      <c r="I139" s="223"/>
      <c r="J139" s="224">
        <f>ROUND(I139*H139,2)</f>
        <v>0</v>
      </c>
      <c r="K139" s="220" t="s">
        <v>147</v>
      </c>
      <c r="L139" s="44"/>
      <c r="M139" s="225" t="s">
        <v>1</v>
      </c>
      <c r="N139" s="226" t="s">
        <v>44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148</v>
      </c>
      <c r="AT139" s="229" t="s">
        <v>143</v>
      </c>
      <c r="AU139" s="229" t="s">
        <v>89</v>
      </c>
      <c r="AY139" s="17" t="s">
        <v>141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87</v>
      </c>
      <c r="BK139" s="230">
        <f>ROUND(I139*H139,2)</f>
        <v>0</v>
      </c>
      <c r="BL139" s="17" t="s">
        <v>148</v>
      </c>
      <c r="BM139" s="229" t="s">
        <v>89</v>
      </c>
    </row>
    <row r="140" s="2" customFormat="1">
      <c r="A140" s="38"/>
      <c r="B140" s="39"/>
      <c r="C140" s="40"/>
      <c r="D140" s="231" t="s">
        <v>149</v>
      </c>
      <c r="E140" s="40"/>
      <c r="F140" s="232" t="s">
        <v>537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149</v>
      </c>
      <c r="AU140" s="17" t="s">
        <v>89</v>
      </c>
    </row>
    <row r="141" s="2" customFormat="1" ht="24.15" customHeight="1">
      <c r="A141" s="38"/>
      <c r="B141" s="39"/>
      <c r="C141" s="218" t="s">
        <v>89</v>
      </c>
      <c r="D141" s="218" t="s">
        <v>143</v>
      </c>
      <c r="E141" s="219" t="s">
        <v>538</v>
      </c>
      <c r="F141" s="220" t="s">
        <v>539</v>
      </c>
      <c r="G141" s="221" t="s">
        <v>146</v>
      </c>
      <c r="H141" s="222">
        <v>58</v>
      </c>
      <c r="I141" s="223"/>
      <c r="J141" s="224">
        <f>ROUND(I141*H141,2)</f>
        <v>0</v>
      </c>
      <c r="K141" s="220" t="s">
        <v>147</v>
      </c>
      <c r="L141" s="44"/>
      <c r="M141" s="225" t="s">
        <v>1</v>
      </c>
      <c r="N141" s="226" t="s">
        <v>44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148</v>
      </c>
      <c r="AT141" s="229" t="s">
        <v>143</v>
      </c>
      <c r="AU141" s="229" t="s">
        <v>89</v>
      </c>
      <c r="AY141" s="17" t="s">
        <v>141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87</v>
      </c>
      <c r="BK141" s="230">
        <f>ROUND(I141*H141,2)</f>
        <v>0</v>
      </c>
      <c r="BL141" s="17" t="s">
        <v>148</v>
      </c>
      <c r="BM141" s="229" t="s">
        <v>148</v>
      </c>
    </row>
    <row r="142" s="2" customFormat="1">
      <c r="A142" s="38"/>
      <c r="B142" s="39"/>
      <c r="C142" s="40"/>
      <c r="D142" s="231" t="s">
        <v>149</v>
      </c>
      <c r="E142" s="40"/>
      <c r="F142" s="232" t="s">
        <v>540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149</v>
      </c>
      <c r="AU142" s="17" t="s">
        <v>89</v>
      </c>
    </row>
    <row r="143" s="2" customFormat="1" ht="24.15" customHeight="1">
      <c r="A143" s="38"/>
      <c r="B143" s="39"/>
      <c r="C143" s="271" t="s">
        <v>158</v>
      </c>
      <c r="D143" s="271" t="s">
        <v>344</v>
      </c>
      <c r="E143" s="272" t="s">
        <v>541</v>
      </c>
      <c r="F143" s="273" t="s">
        <v>542</v>
      </c>
      <c r="G143" s="274" t="s">
        <v>146</v>
      </c>
      <c r="H143" s="275">
        <v>58</v>
      </c>
      <c r="I143" s="276"/>
      <c r="J143" s="277">
        <f>ROUND(I143*H143,2)</f>
        <v>0</v>
      </c>
      <c r="K143" s="273" t="s">
        <v>147</v>
      </c>
      <c r="L143" s="278"/>
      <c r="M143" s="279" t="s">
        <v>1</v>
      </c>
      <c r="N143" s="280" t="s">
        <v>44</v>
      </c>
      <c r="O143" s="91"/>
      <c r="P143" s="227">
        <f>O143*H143</f>
        <v>0</v>
      </c>
      <c r="Q143" s="227">
        <v>0.00089999999999999998</v>
      </c>
      <c r="R143" s="227">
        <f>Q143*H143</f>
        <v>0.052199999999999996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167</v>
      </c>
      <c r="AT143" s="229" t="s">
        <v>344</v>
      </c>
      <c r="AU143" s="229" t="s">
        <v>89</v>
      </c>
      <c r="AY143" s="17" t="s">
        <v>141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87</v>
      </c>
      <c r="BK143" s="230">
        <f>ROUND(I143*H143,2)</f>
        <v>0</v>
      </c>
      <c r="BL143" s="17" t="s">
        <v>148</v>
      </c>
      <c r="BM143" s="229" t="s">
        <v>161</v>
      </c>
    </row>
    <row r="144" s="2" customFormat="1">
      <c r="A144" s="38"/>
      <c r="B144" s="39"/>
      <c r="C144" s="40"/>
      <c r="D144" s="231" t="s">
        <v>149</v>
      </c>
      <c r="E144" s="40"/>
      <c r="F144" s="232" t="s">
        <v>542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149</v>
      </c>
      <c r="AU144" s="17" t="s">
        <v>89</v>
      </c>
    </row>
    <row r="145" s="2" customFormat="1">
      <c r="A145" s="38"/>
      <c r="B145" s="39"/>
      <c r="C145" s="40"/>
      <c r="D145" s="231" t="s">
        <v>543</v>
      </c>
      <c r="E145" s="40"/>
      <c r="F145" s="285" t="s">
        <v>544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543</v>
      </c>
      <c r="AU145" s="17" t="s">
        <v>89</v>
      </c>
    </row>
    <row r="146" s="12" customFormat="1" ht="22.8" customHeight="1">
      <c r="A146" s="12"/>
      <c r="B146" s="202"/>
      <c r="C146" s="203"/>
      <c r="D146" s="204" t="s">
        <v>78</v>
      </c>
      <c r="E146" s="216" t="s">
        <v>545</v>
      </c>
      <c r="F146" s="216" t="s">
        <v>546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SUM(P147:P150)</f>
        <v>0</v>
      </c>
      <c r="Q146" s="210"/>
      <c r="R146" s="211">
        <f>SUM(R147:R150)</f>
        <v>0</v>
      </c>
      <c r="S146" s="210"/>
      <c r="T146" s="212">
        <f>SUM(T147:T150)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87</v>
      </c>
      <c r="AT146" s="214" t="s">
        <v>78</v>
      </c>
      <c r="AU146" s="214" t="s">
        <v>87</v>
      </c>
      <c r="AY146" s="213" t="s">
        <v>141</v>
      </c>
      <c r="BK146" s="215">
        <f>SUM(BK147:BK150)</f>
        <v>0</v>
      </c>
    </row>
    <row r="147" s="2" customFormat="1" ht="24.15" customHeight="1">
      <c r="A147" s="38"/>
      <c r="B147" s="39"/>
      <c r="C147" s="218" t="s">
        <v>148</v>
      </c>
      <c r="D147" s="218" t="s">
        <v>143</v>
      </c>
      <c r="E147" s="219" t="s">
        <v>547</v>
      </c>
      <c r="F147" s="220" t="s">
        <v>548</v>
      </c>
      <c r="G147" s="221" t="s">
        <v>224</v>
      </c>
      <c r="H147" s="222">
        <v>14</v>
      </c>
      <c r="I147" s="223"/>
      <c r="J147" s="224">
        <f>ROUND(I147*H147,2)</f>
        <v>0</v>
      </c>
      <c r="K147" s="220" t="s">
        <v>147</v>
      </c>
      <c r="L147" s="44"/>
      <c r="M147" s="225" t="s">
        <v>1</v>
      </c>
      <c r="N147" s="226" t="s">
        <v>44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148</v>
      </c>
      <c r="AT147" s="229" t="s">
        <v>143</v>
      </c>
      <c r="AU147" s="229" t="s">
        <v>89</v>
      </c>
      <c r="AY147" s="17" t="s">
        <v>141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87</v>
      </c>
      <c r="BK147" s="230">
        <f>ROUND(I147*H147,2)</f>
        <v>0</v>
      </c>
      <c r="BL147" s="17" t="s">
        <v>148</v>
      </c>
      <c r="BM147" s="229" t="s">
        <v>167</v>
      </c>
    </row>
    <row r="148" s="2" customFormat="1">
      <c r="A148" s="38"/>
      <c r="B148" s="39"/>
      <c r="C148" s="40"/>
      <c r="D148" s="231" t="s">
        <v>149</v>
      </c>
      <c r="E148" s="40"/>
      <c r="F148" s="232" t="s">
        <v>549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149</v>
      </c>
      <c r="AU148" s="17" t="s">
        <v>89</v>
      </c>
    </row>
    <row r="149" s="2" customFormat="1" ht="37.8" customHeight="1">
      <c r="A149" s="38"/>
      <c r="B149" s="39"/>
      <c r="C149" s="271" t="s">
        <v>171</v>
      </c>
      <c r="D149" s="271" t="s">
        <v>344</v>
      </c>
      <c r="E149" s="272" t="s">
        <v>550</v>
      </c>
      <c r="F149" s="273" t="s">
        <v>551</v>
      </c>
      <c r="G149" s="274" t="s">
        <v>552</v>
      </c>
      <c r="H149" s="275">
        <v>14</v>
      </c>
      <c r="I149" s="276"/>
      <c r="J149" s="277">
        <f>ROUND(I149*H149,2)</f>
        <v>0</v>
      </c>
      <c r="K149" s="273" t="s">
        <v>553</v>
      </c>
      <c r="L149" s="278"/>
      <c r="M149" s="279" t="s">
        <v>1</v>
      </c>
      <c r="N149" s="280" t="s">
        <v>44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167</v>
      </c>
      <c r="AT149" s="229" t="s">
        <v>344</v>
      </c>
      <c r="AU149" s="229" t="s">
        <v>89</v>
      </c>
      <c r="AY149" s="17" t="s">
        <v>141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87</v>
      </c>
      <c r="BK149" s="230">
        <f>ROUND(I149*H149,2)</f>
        <v>0</v>
      </c>
      <c r="BL149" s="17" t="s">
        <v>148</v>
      </c>
      <c r="BM149" s="229" t="s">
        <v>174</v>
      </c>
    </row>
    <row r="150" s="2" customFormat="1">
      <c r="A150" s="38"/>
      <c r="B150" s="39"/>
      <c r="C150" s="40"/>
      <c r="D150" s="231" t="s">
        <v>149</v>
      </c>
      <c r="E150" s="40"/>
      <c r="F150" s="232" t="s">
        <v>551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149</v>
      </c>
      <c r="AU150" s="17" t="s">
        <v>89</v>
      </c>
    </row>
    <row r="151" s="12" customFormat="1" ht="22.8" customHeight="1">
      <c r="A151" s="12"/>
      <c r="B151" s="202"/>
      <c r="C151" s="203"/>
      <c r="D151" s="204" t="s">
        <v>78</v>
      </c>
      <c r="E151" s="216" t="s">
        <v>554</v>
      </c>
      <c r="F151" s="216" t="s">
        <v>555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SUM(P152:P155)</f>
        <v>0</v>
      </c>
      <c r="Q151" s="210"/>
      <c r="R151" s="211">
        <f>SUM(R152:R155)</f>
        <v>0</v>
      </c>
      <c r="S151" s="210"/>
      <c r="T151" s="212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87</v>
      </c>
      <c r="AT151" s="214" t="s">
        <v>78</v>
      </c>
      <c r="AU151" s="214" t="s">
        <v>87</v>
      </c>
      <c r="AY151" s="213" t="s">
        <v>141</v>
      </c>
      <c r="BK151" s="215">
        <f>SUM(BK152:BK155)</f>
        <v>0</v>
      </c>
    </row>
    <row r="152" s="2" customFormat="1" ht="16.5" customHeight="1">
      <c r="A152" s="38"/>
      <c r="B152" s="39"/>
      <c r="C152" s="218" t="s">
        <v>161</v>
      </c>
      <c r="D152" s="218" t="s">
        <v>143</v>
      </c>
      <c r="E152" s="219" t="s">
        <v>556</v>
      </c>
      <c r="F152" s="220" t="s">
        <v>557</v>
      </c>
      <c r="G152" s="221" t="s">
        <v>224</v>
      </c>
      <c r="H152" s="222">
        <v>12</v>
      </c>
      <c r="I152" s="223"/>
      <c r="J152" s="224">
        <f>ROUND(I152*H152,2)</f>
        <v>0</v>
      </c>
      <c r="K152" s="220" t="s">
        <v>147</v>
      </c>
      <c r="L152" s="44"/>
      <c r="M152" s="225" t="s">
        <v>1</v>
      </c>
      <c r="N152" s="226" t="s">
        <v>44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148</v>
      </c>
      <c r="AT152" s="229" t="s">
        <v>143</v>
      </c>
      <c r="AU152" s="229" t="s">
        <v>89</v>
      </c>
      <c r="AY152" s="17" t="s">
        <v>141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87</v>
      </c>
      <c r="BK152" s="230">
        <f>ROUND(I152*H152,2)</f>
        <v>0</v>
      </c>
      <c r="BL152" s="17" t="s">
        <v>148</v>
      </c>
      <c r="BM152" s="229" t="s">
        <v>8</v>
      </c>
    </row>
    <row r="153" s="2" customFormat="1">
      <c r="A153" s="38"/>
      <c r="B153" s="39"/>
      <c r="C153" s="40"/>
      <c r="D153" s="231" t="s">
        <v>149</v>
      </c>
      <c r="E153" s="40"/>
      <c r="F153" s="232" t="s">
        <v>558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149</v>
      </c>
      <c r="AU153" s="17" t="s">
        <v>89</v>
      </c>
    </row>
    <row r="154" s="2" customFormat="1" ht="33" customHeight="1">
      <c r="A154" s="38"/>
      <c r="B154" s="39"/>
      <c r="C154" s="271" t="s">
        <v>183</v>
      </c>
      <c r="D154" s="271" t="s">
        <v>344</v>
      </c>
      <c r="E154" s="272" t="s">
        <v>559</v>
      </c>
      <c r="F154" s="273" t="s">
        <v>560</v>
      </c>
      <c r="G154" s="274" t="s">
        <v>552</v>
      </c>
      <c r="H154" s="275">
        <v>12</v>
      </c>
      <c r="I154" s="276"/>
      <c r="J154" s="277">
        <f>ROUND(I154*H154,2)</f>
        <v>0</v>
      </c>
      <c r="K154" s="273" t="s">
        <v>553</v>
      </c>
      <c r="L154" s="278"/>
      <c r="M154" s="279" t="s">
        <v>1</v>
      </c>
      <c r="N154" s="280" t="s">
        <v>44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167</v>
      </c>
      <c r="AT154" s="229" t="s">
        <v>344</v>
      </c>
      <c r="AU154" s="229" t="s">
        <v>89</v>
      </c>
      <c r="AY154" s="17" t="s">
        <v>141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87</v>
      </c>
      <c r="BK154" s="230">
        <f>ROUND(I154*H154,2)</f>
        <v>0</v>
      </c>
      <c r="BL154" s="17" t="s">
        <v>148</v>
      </c>
      <c r="BM154" s="229" t="s">
        <v>186</v>
      </c>
    </row>
    <row r="155" s="2" customFormat="1">
      <c r="A155" s="38"/>
      <c r="B155" s="39"/>
      <c r="C155" s="40"/>
      <c r="D155" s="231" t="s">
        <v>149</v>
      </c>
      <c r="E155" s="40"/>
      <c r="F155" s="232" t="s">
        <v>560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149</v>
      </c>
      <c r="AU155" s="17" t="s">
        <v>89</v>
      </c>
    </row>
    <row r="156" s="12" customFormat="1" ht="22.8" customHeight="1">
      <c r="A156" s="12"/>
      <c r="B156" s="202"/>
      <c r="C156" s="203"/>
      <c r="D156" s="204" t="s">
        <v>78</v>
      </c>
      <c r="E156" s="216" t="s">
        <v>561</v>
      </c>
      <c r="F156" s="216" t="s">
        <v>562</v>
      </c>
      <c r="G156" s="203"/>
      <c r="H156" s="203"/>
      <c r="I156" s="206"/>
      <c r="J156" s="217">
        <f>BK156</f>
        <v>0</v>
      </c>
      <c r="K156" s="203"/>
      <c r="L156" s="208"/>
      <c r="M156" s="209"/>
      <c r="N156" s="210"/>
      <c r="O156" s="210"/>
      <c r="P156" s="211">
        <f>SUM(P157:P162)</f>
        <v>0</v>
      </c>
      <c r="Q156" s="210"/>
      <c r="R156" s="211">
        <f>SUM(R157:R162)</f>
        <v>0.050000000000000003</v>
      </c>
      <c r="S156" s="210"/>
      <c r="T156" s="212">
        <f>SUM(T157:T162)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87</v>
      </c>
      <c r="AT156" s="214" t="s">
        <v>78</v>
      </c>
      <c r="AU156" s="214" t="s">
        <v>87</v>
      </c>
      <c r="AY156" s="213" t="s">
        <v>141</v>
      </c>
      <c r="BK156" s="215">
        <f>SUM(BK157:BK162)</f>
        <v>0</v>
      </c>
    </row>
    <row r="157" s="2" customFormat="1" ht="24.15" customHeight="1">
      <c r="A157" s="38"/>
      <c r="B157" s="39"/>
      <c r="C157" s="218" t="s">
        <v>167</v>
      </c>
      <c r="D157" s="218" t="s">
        <v>143</v>
      </c>
      <c r="E157" s="219" t="s">
        <v>563</v>
      </c>
      <c r="F157" s="220" t="s">
        <v>564</v>
      </c>
      <c r="G157" s="221" t="s">
        <v>146</v>
      </c>
      <c r="H157" s="222">
        <v>50</v>
      </c>
      <c r="I157" s="223"/>
      <c r="J157" s="224">
        <f>ROUND(I157*H157,2)</f>
        <v>0</v>
      </c>
      <c r="K157" s="220" t="s">
        <v>147</v>
      </c>
      <c r="L157" s="44"/>
      <c r="M157" s="225" t="s">
        <v>1</v>
      </c>
      <c r="N157" s="226" t="s">
        <v>44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148</v>
      </c>
      <c r="AT157" s="229" t="s">
        <v>143</v>
      </c>
      <c r="AU157" s="229" t="s">
        <v>89</v>
      </c>
      <c r="AY157" s="17" t="s">
        <v>141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87</v>
      </c>
      <c r="BK157" s="230">
        <f>ROUND(I157*H157,2)</f>
        <v>0</v>
      </c>
      <c r="BL157" s="17" t="s">
        <v>148</v>
      </c>
      <c r="BM157" s="229" t="s">
        <v>190</v>
      </c>
    </row>
    <row r="158" s="2" customFormat="1">
      <c r="A158" s="38"/>
      <c r="B158" s="39"/>
      <c r="C158" s="40"/>
      <c r="D158" s="231" t="s">
        <v>149</v>
      </c>
      <c r="E158" s="40"/>
      <c r="F158" s="232" t="s">
        <v>565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149</v>
      </c>
      <c r="AU158" s="17" t="s">
        <v>89</v>
      </c>
    </row>
    <row r="159" s="2" customFormat="1" ht="16.5" customHeight="1">
      <c r="A159" s="38"/>
      <c r="B159" s="39"/>
      <c r="C159" s="271" t="s">
        <v>194</v>
      </c>
      <c r="D159" s="271" t="s">
        <v>344</v>
      </c>
      <c r="E159" s="272" t="s">
        <v>566</v>
      </c>
      <c r="F159" s="273" t="s">
        <v>567</v>
      </c>
      <c r="G159" s="274" t="s">
        <v>487</v>
      </c>
      <c r="H159" s="275">
        <v>50</v>
      </c>
      <c r="I159" s="276"/>
      <c r="J159" s="277">
        <f>ROUND(I159*H159,2)</f>
        <v>0</v>
      </c>
      <c r="K159" s="273" t="s">
        <v>147</v>
      </c>
      <c r="L159" s="278"/>
      <c r="M159" s="279" t="s">
        <v>1</v>
      </c>
      <c r="N159" s="280" t="s">
        <v>44</v>
      </c>
      <c r="O159" s="91"/>
      <c r="P159" s="227">
        <f>O159*H159</f>
        <v>0</v>
      </c>
      <c r="Q159" s="227">
        <v>0.001</v>
      </c>
      <c r="R159" s="227">
        <f>Q159*H159</f>
        <v>0.050000000000000003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167</v>
      </c>
      <c r="AT159" s="229" t="s">
        <v>344</v>
      </c>
      <c r="AU159" s="229" t="s">
        <v>89</v>
      </c>
      <c r="AY159" s="17" t="s">
        <v>141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87</v>
      </c>
      <c r="BK159" s="230">
        <f>ROUND(I159*H159,2)</f>
        <v>0</v>
      </c>
      <c r="BL159" s="17" t="s">
        <v>148</v>
      </c>
      <c r="BM159" s="229" t="s">
        <v>197</v>
      </c>
    </row>
    <row r="160" s="2" customFormat="1">
      <c r="A160" s="38"/>
      <c r="B160" s="39"/>
      <c r="C160" s="40"/>
      <c r="D160" s="231" t="s">
        <v>149</v>
      </c>
      <c r="E160" s="40"/>
      <c r="F160" s="232" t="s">
        <v>567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149</v>
      </c>
      <c r="AU160" s="17" t="s">
        <v>89</v>
      </c>
    </row>
    <row r="161" s="2" customFormat="1" ht="24.15" customHeight="1">
      <c r="A161" s="38"/>
      <c r="B161" s="39"/>
      <c r="C161" s="271" t="s">
        <v>174</v>
      </c>
      <c r="D161" s="271" t="s">
        <v>344</v>
      </c>
      <c r="E161" s="272" t="s">
        <v>568</v>
      </c>
      <c r="F161" s="273" t="s">
        <v>569</v>
      </c>
      <c r="G161" s="274" t="s">
        <v>570</v>
      </c>
      <c r="H161" s="275">
        <v>0.5</v>
      </c>
      <c r="I161" s="276"/>
      <c r="J161" s="277">
        <f>ROUND(I161*H161,2)</f>
        <v>0</v>
      </c>
      <c r="K161" s="273" t="s">
        <v>553</v>
      </c>
      <c r="L161" s="278"/>
      <c r="M161" s="279" t="s">
        <v>1</v>
      </c>
      <c r="N161" s="280" t="s">
        <v>44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167</v>
      </c>
      <c r="AT161" s="229" t="s">
        <v>344</v>
      </c>
      <c r="AU161" s="229" t="s">
        <v>89</v>
      </c>
      <c r="AY161" s="17" t="s">
        <v>141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87</v>
      </c>
      <c r="BK161" s="230">
        <f>ROUND(I161*H161,2)</f>
        <v>0</v>
      </c>
      <c r="BL161" s="17" t="s">
        <v>148</v>
      </c>
      <c r="BM161" s="229" t="s">
        <v>202</v>
      </c>
    </row>
    <row r="162" s="2" customFormat="1">
      <c r="A162" s="38"/>
      <c r="B162" s="39"/>
      <c r="C162" s="40"/>
      <c r="D162" s="231" t="s">
        <v>149</v>
      </c>
      <c r="E162" s="40"/>
      <c r="F162" s="232" t="s">
        <v>569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149</v>
      </c>
      <c r="AU162" s="17" t="s">
        <v>89</v>
      </c>
    </row>
    <row r="163" s="12" customFormat="1" ht="22.8" customHeight="1">
      <c r="A163" s="12"/>
      <c r="B163" s="202"/>
      <c r="C163" s="203"/>
      <c r="D163" s="204" t="s">
        <v>78</v>
      </c>
      <c r="E163" s="216" t="s">
        <v>571</v>
      </c>
      <c r="F163" s="216" t="s">
        <v>572</v>
      </c>
      <c r="G163" s="203"/>
      <c r="H163" s="203"/>
      <c r="I163" s="206"/>
      <c r="J163" s="217">
        <f>BK163</f>
        <v>0</v>
      </c>
      <c r="K163" s="203"/>
      <c r="L163" s="208"/>
      <c r="M163" s="209"/>
      <c r="N163" s="210"/>
      <c r="O163" s="210"/>
      <c r="P163" s="211">
        <f>SUM(P164:P167)</f>
        <v>0</v>
      </c>
      <c r="Q163" s="210"/>
      <c r="R163" s="211">
        <f>SUM(R164:R167)</f>
        <v>0.012400000000000001</v>
      </c>
      <c r="S163" s="210"/>
      <c r="T163" s="212">
        <f>SUM(T164:T167)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87</v>
      </c>
      <c r="AT163" s="214" t="s">
        <v>78</v>
      </c>
      <c r="AU163" s="214" t="s">
        <v>87</v>
      </c>
      <c r="AY163" s="213" t="s">
        <v>141</v>
      </c>
      <c r="BK163" s="215">
        <f>SUM(BK164:BK167)</f>
        <v>0</v>
      </c>
    </row>
    <row r="164" s="2" customFormat="1" ht="24.15" customHeight="1">
      <c r="A164" s="38"/>
      <c r="B164" s="39"/>
      <c r="C164" s="218" t="s">
        <v>205</v>
      </c>
      <c r="D164" s="218" t="s">
        <v>143</v>
      </c>
      <c r="E164" s="219" t="s">
        <v>573</v>
      </c>
      <c r="F164" s="220" t="s">
        <v>574</v>
      </c>
      <c r="G164" s="221" t="s">
        <v>146</v>
      </c>
      <c r="H164" s="222">
        <v>20</v>
      </c>
      <c r="I164" s="223"/>
      <c r="J164" s="224">
        <f>ROUND(I164*H164,2)</f>
        <v>0</v>
      </c>
      <c r="K164" s="220" t="s">
        <v>147</v>
      </c>
      <c r="L164" s="44"/>
      <c r="M164" s="225" t="s">
        <v>1</v>
      </c>
      <c r="N164" s="226" t="s">
        <v>44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148</v>
      </c>
      <c r="AT164" s="229" t="s">
        <v>143</v>
      </c>
      <c r="AU164" s="229" t="s">
        <v>89</v>
      </c>
      <c r="AY164" s="17" t="s">
        <v>141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87</v>
      </c>
      <c r="BK164" s="230">
        <f>ROUND(I164*H164,2)</f>
        <v>0</v>
      </c>
      <c r="BL164" s="17" t="s">
        <v>148</v>
      </c>
      <c r="BM164" s="229" t="s">
        <v>208</v>
      </c>
    </row>
    <row r="165" s="2" customFormat="1">
      <c r="A165" s="38"/>
      <c r="B165" s="39"/>
      <c r="C165" s="40"/>
      <c r="D165" s="231" t="s">
        <v>149</v>
      </c>
      <c r="E165" s="40"/>
      <c r="F165" s="232" t="s">
        <v>575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149</v>
      </c>
      <c r="AU165" s="17" t="s">
        <v>89</v>
      </c>
    </row>
    <row r="166" s="2" customFormat="1" ht="16.5" customHeight="1">
      <c r="A166" s="38"/>
      <c r="B166" s="39"/>
      <c r="C166" s="271" t="s">
        <v>8</v>
      </c>
      <c r="D166" s="271" t="s">
        <v>344</v>
      </c>
      <c r="E166" s="272" t="s">
        <v>576</v>
      </c>
      <c r="F166" s="273" t="s">
        <v>577</v>
      </c>
      <c r="G166" s="274" t="s">
        <v>487</v>
      </c>
      <c r="H166" s="275">
        <v>12.4</v>
      </c>
      <c r="I166" s="276"/>
      <c r="J166" s="277">
        <f>ROUND(I166*H166,2)</f>
        <v>0</v>
      </c>
      <c r="K166" s="273" t="s">
        <v>147</v>
      </c>
      <c r="L166" s="278"/>
      <c r="M166" s="279" t="s">
        <v>1</v>
      </c>
      <c r="N166" s="280" t="s">
        <v>44</v>
      </c>
      <c r="O166" s="91"/>
      <c r="P166" s="227">
        <f>O166*H166</f>
        <v>0</v>
      </c>
      <c r="Q166" s="227">
        <v>0.001</v>
      </c>
      <c r="R166" s="227">
        <f>Q166*H166</f>
        <v>0.012400000000000001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167</v>
      </c>
      <c r="AT166" s="229" t="s">
        <v>344</v>
      </c>
      <c r="AU166" s="229" t="s">
        <v>89</v>
      </c>
      <c r="AY166" s="17" t="s">
        <v>141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87</v>
      </c>
      <c r="BK166" s="230">
        <f>ROUND(I166*H166,2)</f>
        <v>0</v>
      </c>
      <c r="BL166" s="17" t="s">
        <v>148</v>
      </c>
      <c r="BM166" s="229" t="s">
        <v>213</v>
      </c>
    </row>
    <row r="167" s="2" customFormat="1">
      <c r="A167" s="38"/>
      <c r="B167" s="39"/>
      <c r="C167" s="40"/>
      <c r="D167" s="231" t="s">
        <v>149</v>
      </c>
      <c r="E167" s="40"/>
      <c r="F167" s="232" t="s">
        <v>577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149</v>
      </c>
      <c r="AU167" s="17" t="s">
        <v>89</v>
      </c>
    </row>
    <row r="168" s="12" customFormat="1" ht="22.8" customHeight="1">
      <c r="A168" s="12"/>
      <c r="B168" s="202"/>
      <c r="C168" s="203"/>
      <c r="D168" s="204" t="s">
        <v>78</v>
      </c>
      <c r="E168" s="216" t="s">
        <v>578</v>
      </c>
      <c r="F168" s="216" t="s">
        <v>579</v>
      </c>
      <c r="G168" s="203"/>
      <c r="H168" s="203"/>
      <c r="I168" s="206"/>
      <c r="J168" s="217">
        <f>BK168</f>
        <v>0</v>
      </c>
      <c r="K168" s="203"/>
      <c r="L168" s="208"/>
      <c r="M168" s="209"/>
      <c r="N168" s="210"/>
      <c r="O168" s="210"/>
      <c r="P168" s="211">
        <f>SUM(P169:P172)</f>
        <v>0</v>
      </c>
      <c r="Q168" s="210"/>
      <c r="R168" s="211">
        <f>SUM(R169:R172)</f>
        <v>0</v>
      </c>
      <c r="S168" s="210"/>
      <c r="T168" s="212">
        <f>SUM(T169:T172)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3" t="s">
        <v>87</v>
      </c>
      <c r="AT168" s="214" t="s">
        <v>78</v>
      </c>
      <c r="AU168" s="214" t="s">
        <v>87</v>
      </c>
      <c r="AY168" s="213" t="s">
        <v>141</v>
      </c>
      <c r="BK168" s="215">
        <f>SUM(BK169:BK172)</f>
        <v>0</v>
      </c>
    </row>
    <row r="169" s="2" customFormat="1" ht="16.5" customHeight="1">
      <c r="A169" s="38"/>
      <c r="B169" s="39"/>
      <c r="C169" s="218" t="s">
        <v>215</v>
      </c>
      <c r="D169" s="218" t="s">
        <v>143</v>
      </c>
      <c r="E169" s="219" t="s">
        <v>580</v>
      </c>
      <c r="F169" s="220" t="s">
        <v>581</v>
      </c>
      <c r="G169" s="221" t="s">
        <v>582</v>
      </c>
      <c r="H169" s="222">
        <v>13</v>
      </c>
      <c r="I169" s="223"/>
      <c r="J169" s="224">
        <f>ROUND(I169*H169,2)</f>
        <v>0</v>
      </c>
      <c r="K169" s="220" t="s">
        <v>147</v>
      </c>
      <c r="L169" s="44"/>
      <c r="M169" s="225" t="s">
        <v>1</v>
      </c>
      <c r="N169" s="226" t="s">
        <v>44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148</v>
      </c>
      <c r="AT169" s="229" t="s">
        <v>143</v>
      </c>
      <c r="AU169" s="229" t="s">
        <v>89</v>
      </c>
      <c r="AY169" s="17" t="s">
        <v>141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87</v>
      </c>
      <c r="BK169" s="230">
        <f>ROUND(I169*H169,2)</f>
        <v>0</v>
      </c>
      <c r="BL169" s="17" t="s">
        <v>148</v>
      </c>
      <c r="BM169" s="229" t="s">
        <v>218</v>
      </c>
    </row>
    <row r="170" s="2" customFormat="1">
      <c r="A170" s="38"/>
      <c r="B170" s="39"/>
      <c r="C170" s="40"/>
      <c r="D170" s="231" t="s">
        <v>149</v>
      </c>
      <c r="E170" s="40"/>
      <c r="F170" s="232" t="s">
        <v>583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149</v>
      </c>
      <c r="AU170" s="17" t="s">
        <v>89</v>
      </c>
    </row>
    <row r="171" s="2" customFormat="1" ht="24.15" customHeight="1">
      <c r="A171" s="38"/>
      <c r="B171" s="39"/>
      <c r="C171" s="271" t="s">
        <v>186</v>
      </c>
      <c r="D171" s="271" t="s">
        <v>344</v>
      </c>
      <c r="E171" s="272" t="s">
        <v>584</v>
      </c>
      <c r="F171" s="273" t="s">
        <v>585</v>
      </c>
      <c r="G171" s="274" t="s">
        <v>586</v>
      </c>
      <c r="H171" s="275">
        <v>1</v>
      </c>
      <c r="I171" s="276"/>
      <c r="J171" s="277">
        <f>ROUND(I171*H171,2)</f>
        <v>0</v>
      </c>
      <c r="K171" s="273" t="s">
        <v>553</v>
      </c>
      <c r="L171" s="278"/>
      <c r="M171" s="279" t="s">
        <v>1</v>
      </c>
      <c r="N171" s="280" t="s">
        <v>44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167</v>
      </c>
      <c r="AT171" s="229" t="s">
        <v>344</v>
      </c>
      <c r="AU171" s="229" t="s">
        <v>89</v>
      </c>
      <c r="AY171" s="17" t="s">
        <v>141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87</v>
      </c>
      <c r="BK171" s="230">
        <f>ROUND(I171*H171,2)</f>
        <v>0</v>
      </c>
      <c r="BL171" s="17" t="s">
        <v>148</v>
      </c>
      <c r="BM171" s="229" t="s">
        <v>225</v>
      </c>
    </row>
    <row r="172" s="2" customFormat="1">
      <c r="A172" s="38"/>
      <c r="B172" s="39"/>
      <c r="C172" s="40"/>
      <c r="D172" s="231" t="s">
        <v>149</v>
      </c>
      <c r="E172" s="40"/>
      <c r="F172" s="232" t="s">
        <v>585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149</v>
      </c>
      <c r="AU172" s="17" t="s">
        <v>89</v>
      </c>
    </row>
    <row r="173" s="12" customFormat="1" ht="25.92" customHeight="1">
      <c r="A173" s="12"/>
      <c r="B173" s="202"/>
      <c r="C173" s="203"/>
      <c r="D173" s="204" t="s">
        <v>78</v>
      </c>
      <c r="E173" s="205" t="s">
        <v>344</v>
      </c>
      <c r="F173" s="205" t="s">
        <v>587</v>
      </c>
      <c r="G173" s="203"/>
      <c r="H173" s="203"/>
      <c r="I173" s="206"/>
      <c r="J173" s="207">
        <f>BK173</f>
        <v>0</v>
      </c>
      <c r="K173" s="203"/>
      <c r="L173" s="208"/>
      <c r="M173" s="209"/>
      <c r="N173" s="210"/>
      <c r="O173" s="210"/>
      <c r="P173" s="211">
        <f>P174+P175+P206+P237+P244+P249+P274+P287</f>
        <v>0</v>
      </c>
      <c r="Q173" s="210"/>
      <c r="R173" s="211">
        <f>R174+R175+R206+R237+R244+R249+R274+R287</f>
        <v>8.719783566648001</v>
      </c>
      <c r="S173" s="210"/>
      <c r="T173" s="212">
        <f>T174+T175+T206+T237+T244+T249+T274+T287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3" t="s">
        <v>158</v>
      </c>
      <c r="AT173" s="214" t="s">
        <v>78</v>
      </c>
      <c r="AU173" s="214" t="s">
        <v>79</v>
      </c>
      <c r="AY173" s="213" t="s">
        <v>141</v>
      </c>
      <c r="BK173" s="215">
        <f>BK174+BK175+BK206+BK237+BK244+BK249+BK274+BK287</f>
        <v>0</v>
      </c>
    </row>
    <row r="174" s="12" customFormat="1" ht="22.8" customHeight="1">
      <c r="A174" s="12"/>
      <c r="B174" s="202"/>
      <c r="C174" s="203"/>
      <c r="D174" s="204" t="s">
        <v>78</v>
      </c>
      <c r="E174" s="216" t="s">
        <v>588</v>
      </c>
      <c r="F174" s="216" t="s">
        <v>589</v>
      </c>
      <c r="G174" s="203"/>
      <c r="H174" s="203"/>
      <c r="I174" s="206"/>
      <c r="J174" s="217">
        <f>BK174</f>
        <v>0</v>
      </c>
      <c r="K174" s="203"/>
      <c r="L174" s="208"/>
      <c r="M174" s="209"/>
      <c r="N174" s="210"/>
      <c r="O174" s="210"/>
      <c r="P174" s="211">
        <v>0</v>
      </c>
      <c r="Q174" s="210"/>
      <c r="R174" s="211">
        <v>0</v>
      </c>
      <c r="S174" s="210"/>
      <c r="T174" s="212"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3" t="s">
        <v>158</v>
      </c>
      <c r="AT174" s="214" t="s">
        <v>78</v>
      </c>
      <c r="AU174" s="214" t="s">
        <v>87</v>
      </c>
      <c r="AY174" s="213" t="s">
        <v>141</v>
      </c>
      <c r="BK174" s="215">
        <v>0</v>
      </c>
    </row>
    <row r="175" s="12" customFormat="1" ht="22.8" customHeight="1">
      <c r="A175" s="12"/>
      <c r="B175" s="202"/>
      <c r="C175" s="203"/>
      <c r="D175" s="204" t="s">
        <v>78</v>
      </c>
      <c r="E175" s="216" t="s">
        <v>590</v>
      </c>
      <c r="F175" s="216" t="s">
        <v>591</v>
      </c>
      <c r="G175" s="203"/>
      <c r="H175" s="203"/>
      <c r="I175" s="206"/>
      <c r="J175" s="217">
        <f>BK175</f>
        <v>0</v>
      </c>
      <c r="K175" s="203"/>
      <c r="L175" s="208"/>
      <c r="M175" s="209"/>
      <c r="N175" s="210"/>
      <c r="O175" s="210"/>
      <c r="P175" s="211">
        <f>SUM(P176:P205)</f>
        <v>0</v>
      </c>
      <c r="Q175" s="210"/>
      <c r="R175" s="211">
        <f>SUM(R176:R205)</f>
        <v>0</v>
      </c>
      <c r="S175" s="210"/>
      <c r="T175" s="212">
        <f>SUM(T176:T205)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3" t="s">
        <v>87</v>
      </c>
      <c r="AT175" s="214" t="s">
        <v>78</v>
      </c>
      <c r="AU175" s="214" t="s">
        <v>87</v>
      </c>
      <c r="AY175" s="213" t="s">
        <v>141</v>
      </c>
      <c r="BK175" s="215">
        <f>SUM(BK176:BK205)</f>
        <v>0</v>
      </c>
    </row>
    <row r="176" s="2" customFormat="1" ht="24.15" customHeight="1">
      <c r="A176" s="38"/>
      <c r="B176" s="39"/>
      <c r="C176" s="218" t="s">
        <v>227</v>
      </c>
      <c r="D176" s="218" t="s">
        <v>143</v>
      </c>
      <c r="E176" s="219" t="s">
        <v>592</v>
      </c>
      <c r="F176" s="220" t="s">
        <v>593</v>
      </c>
      <c r="G176" s="221" t="s">
        <v>224</v>
      </c>
      <c r="H176" s="222">
        <v>2</v>
      </c>
      <c r="I176" s="223"/>
      <c r="J176" s="224">
        <f>ROUND(I176*H176,2)</f>
        <v>0</v>
      </c>
      <c r="K176" s="220" t="s">
        <v>147</v>
      </c>
      <c r="L176" s="44"/>
      <c r="M176" s="225" t="s">
        <v>1</v>
      </c>
      <c r="N176" s="226" t="s">
        <v>44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148</v>
      </c>
      <c r="AT176" s="229" t="s">
        <v>143</v>
      </c>
      <c r="AU176" s="229" t="s">
        <v>89</v>
      </c>
      <c r="AY176" s="17" t="s">
        <v>141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87</v>
      </c>
      <c r="BK176" s="230">
        <f>ROUND(I176*H176,2)</f>
        <v>0</v>
      </c>
      <c r="BL176" s="17" t="s">
        <v>148</v>
      </c>
      <c r="BM176" s="229" t="s">
        <v>230</v>
      </c>
    </row>
    <row r="177" s="2" customFormat="1">
      <c r="A177" s="38"/>
      <c r="B177" s="39"/>
      <c r="C177" s="40"/>
      <c r="D177" s="231" t="s">
        <v>149</v>
      </c>
      <c r="E177" s="40"/>
      <c r="F177" s="232" t="s">
        <v>594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149</v>
      </c>
      <c r="AU177" s="17" t="s">
        <v>89</v>
      </c>
    </row>
    <row r="178" s="2" customFormat="1" ht="24.15" customHeight="1">
      <c r="A178" s="38"/>
      <c r="B178" s="39"/>
      <c r="C178" s="218" t="s">
        <v>190</v>
      </c>
      <c r="D178" s="218" t="s">
        <v>143</v>
      </c>
      <c r="E178" s="219" t="s">
        <v>595</v>
      </c>
      <c r="F178" s="220" t="s">
        <v>596</v>
      </c>
      <c r="G178" s="221" t="s">
        <v>224</v>
      </c>
      <c r="H178" s="222">
        <v>2</v>
      </c>
      <c r="I178" s="223"/>
      <c r="J178" s="224">
        <f>ROUND(I178*H178,2)</f>
        <v>0</v>
      </c>
      <c r="K178" s="220" t="s">
        <v>147</v>
      </c>
      <c r="L178" s="44"/>
      <c r="M178" s="225" t="s">
        <v>1</v>
      </c>
      <c r="N178" s="226" t="s">
        <v>44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148</v>
      </c>
      <c r="AT178" s="229" t="s">
        <v>143</v>
      </c>
      <c r="AU178" s="229" t="s">
        <v>89</v>
      </c>
      <c r="AY178" s="17" t="s">
        <v>141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87</v>
      </c>
      <c r="BK178" s="230">
        <f>ROUND(I178*H178,2)</f>
        <v>0</v>
      </c>
      <c r="BL178" s="17" t="s">
        <v>148</v>
      </c>
      <c r="BM178" s="229" t="s">
        <v>233</v>
      </c>
    </row>
    <row r="179" s="2" customFormat="1">
      <c r="A179" s="38"/>
      <c r="B179" s="39"/>
      <c r="C179" s="40"/>
      <c r="D179" s="231" t="s">
        <v>149</v>
      </c>
      <c r="E179" s="40"/>
      <c r="F179" s="232" t="s">
        <v>597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149</v>
      </c>
      <c r="AU179" s="17" t="s">
        <v>89</v>
      </c>
    </row>
    <row r="180" s="2" customFormat="1" ht="16.5" customHeight="1">
      <c r="A180" s="38"/>
      <c r="B180" s="39"/>
      <c r="C180" s="218" t="s">
        <v>237</v>
      </c>
      <c r="D180" s="218" t="s">
        <v>143</v>
      </c>
      <c r="E180" s="219" t="s">
        <v>598</v>
      </c>
      <c r="F180" s="220" t="s">
        <v>599</v>
      </c>
      <c r="G180" s="221" t="s">
        <v>224</v>
      </c>
      <c r="H180" s="222">
        <v>2</v>
      </c>
      <c r="I180" s="223"/>
      <c r="J180" s="224">
        <f>ROUND(I180*H180,2)</f>
        <v>0</v>
      </c>
      <c r="K180" s="220" t="s">
        <v>147</v>
      </c>
      <c r="L180" s="44"/>
      <c r="M180" s="225" t="s">
        <v>1</v>
      </c>
      <c r="N180" s="226" t="s">
        <v>44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148</v>
      </c>
      <c r="AT180" s="229" t="s">
        <v>143</v>
      </c>
      <c r="AU180" s="229" t="s">
        <v>89</v>
      </c>
      <c r="AY180" s="17" t="s">
        <v>141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87</v>
      </c>
      <c r="BK180" s="230">
        <f>ROUND(I180*H180,2)</f>
        <v>0</v>
      </c>
      <c r="BL180" s="17" t="s">
        <v>148</v>
      </c>
      <c r="BM180" s="229" t="s">
        <v>241</v>
      </c>
    </row>
    <row r="181" s="2" customFormat="1">
      <c r="A181" s="38"/>
      <c r="B181" s="39"/>
      <c r="C181" s="40"/>
      <c r="D181" s="231" t="s">
        <v>149</v>
      </c>
      <c r="E181" s="40"/>
      <c r="F181" s="232" t="s">
        <v>599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149</v>
      </c>
      <c r="AU181" s="17" t="s">
        <v>89</v>
      </c>
    </row>
    <row r="182" s="2" customFormat="1" ht="24.15" customHeight="1">
      <c r="A182" s="38"/>
      <c r="B182" s="39"/>
      <c r="C182" s="218" t="s">
        <v>197</v>
      </c>
      <c r="D182" s="218" t="s">
        <v>143</v>
      </c>
      <c r="E182" s="219" t="s">
        <v>600</v>
      </c>
      <c r="F182" s="220" t="s">
        <v>601</v>
      </c>
      <c r="G182" s="221" t="s">
        <v>224</v>
      </c>
      <c r="H182" s="222">
        <v>2</v>
      </c>
      <c r="I182" s="223"/>
      <c r="J182" s="224">
        <f>ROUND(I182*H182,2)</f>
        <v>0</v>
      </c>
      <c r="K182" s="220" t="s">
        <v>147</v>
      </c>
      <c r="L182" s="44"/>
      <c r="M182" s="225" t="s">
        <v>1</v>
      </c>
      <c r="N182" s="226" t="s">
        <v>44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148</v>
      </c>
      <c r="AT182" s="229" t="s">
        <v>143</v>
      </c>
      <c r="AU182" s="229" t="s">
        <v>89</v>
      </c>
      <c r="AY182" s="17" t="s">
        <v>141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87</v>
      </c>
      <c r="BK182" s="230">
        <f>ROUND(I182*H182,2)</f>
        <v>0</v>
      </c>
      <c r="BL182" s="17" t="s">
        <v>148</v>
      </c>
      <c r="BM182" s="229" t="s">
        <v>245</v>
      </c>
    </row>
    <row r="183" s="2" customFormat="1">
      <c r="A183" s="38"/>
      <c r="B183" s="39"/>
      <c r="C183" s="40"/>
      <c r="D183" s="231" t="s">
        <v>149</v>
      </c>
      <c r="E183" s="40"/>
      <c r="F183" s="232" t="s">
        <v>602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149</v>
      </c>
      <c r="AU183" s="17" t="s">
        <v>89</v>
      </c>
    </row>
    <row r="184" s="2" customFormat="1" ht="24.15" customHeight="1">
      <c r="A184" s="38"/>
      <c r="B184" s="39"/>
      <c r="C184" s="218" t="s">
        <v>249</v>
      </c>
      <c r="D184" s="218" t="s">
        <v>143</v>
      </c>
      <c r="E184" s="219" t="s">
        <v>603</v>
      </c>
      <c r="F184" s="220" t="s">
        <v>604</v>
      </c>
      <c r="G184" s="221" t="s">
        <v>224</v>
      </c>
      <c r="H184" s="222">
        <v>12</v>
      </c>
      <c r="I184" s="223"/>
      <c r="J184" s="224">
        <f>ROUND(I184*H184,2)</f>
        <v>0</v>
      </c>
      <c r="K184" s="220" t="s">
        <v>147</v>
      </c>
      <c r="L184" s="44"/>
      <c r="M184" s="225" t="s">
        <v>1</v>
      </c>
      <c r="N184" s="226" t="s">
        <v>44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148</v>
      </c>
      <c r="AT184" s="229" t="s">
        <v>143</v>
      </c>
      <c r="AU184" s="229" t="s">
        <v>89</v>
      </c>
      <c r="AY184" s="17" t="s">
        <v>141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87</v>
      </c>
      <c r="BK184" s="230">
        <f>ROUND(I184*H184,2)</f>
        <v>0</v>
      </c>
      <c r="BL184" s="17" t="s">
        <v>148</v>
      </c>
      <c r="BM184" s="229" t="s">
        <v>252</v>
      </c>
    </row>
    <row r="185" s="2" customFormat="1">
      <c r="A185" s="38"/>
      <c r="B185" s="39"/>
      <c r="C185" s="40"/>
      <c r="D185" s="231" t="s">
        <v>149</v>
      </c>
      <c r="E185" s="40"/>
      <c r="F185" s="232" t="s">
        <v>605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149</v>
      </c>
      <c r="AU185" s="17" t="s">
        <v>89</v>
      </c>
    </row>
    <row r="186" s="2" customFormat="1" ht="24.15" customHeight="1">
      <c r="A186" s="38"/>
      <c r="B186" s="39"/>
      <c r="C186" s="218" t="s">
        <v>202</v>
      </c>
      <c r="D186" s="218" t="s">
        <v>143</v>
      </c>
      <c r="E186" s="219" t="s">
        <v>606</v>
      </c>
      <c r="F186" s="220" t="s">
        <v>607</v>
      </c>
      <c r="G186" s="221" t="s">
        <v>224</v>
      </c>
      <c r="H186" s="222">
        <v>4</v>
      </c>
      <c r="I186" s="223"/>
      <c r="J186" s="224">
        <f>ROUND(I186*H186,2)</f>
        <v>0</v>
      </c>
      <c r="K186" s="220" t="s">
        <v>147</v>
      </c>
      <c r="L186" s="44"/>
      <c r="M186" s="225" t="s">
        <v>1</v>
      </c>
      <c r="N186" s="226" t="s">
        <v>44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148</v>
      </c>
      <c r="AT186" s="229" t="s">
        <v>143</v>
      </c>
      <c r="AU186" s="229" t="s">
        <v>89</v>
      </c>
      <c r="AY186" s="17" t="s">
        <v>141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87</v>
      </c>
      <c r="BK186" s="230">
        <f>ROUND(I186*H186,2)</f>
        <v>0</v>
      </c>
      <c r="BL186" s="17" t="s">
        <v>148</v>
      </c>
      <c r="BM186" s="229" t="s">
        <v>256</v>
      </c>
    </row>
    <row r="187" s="2" customFormat="1">
      <c r="A187" s="38"/>
      <c r="B187" s="39"/>
      <c r="C187" s="40"/>
      <c r="D187" s="231" t="s">
        <v>149</v>
      </c>
      <c r="E187" s="40"/>
      <c r="F187" s="232" t="s">
        <v>608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149</v>
      </c>
      <c r="AU187" s="17" t="s">
        <v>89</v>
      </c>
    </row>
    <row r="188" s="2" customFormat="1" ht="24.15" customHeight="1">
      <c r="A188" s="38"/>
      <c r="B188" s="39"/>
      <c r="C188" s="218" t="s">
        <v>7</v>
      </c>
      <c r="D188" s="218" t="s">
        <v>143</v>
      </c>
      <c r="E188" s="219" t="s">
        <v>609</v>
      </c>
      <c r="F188" s="220" t="s">
        <v>610</v>
      </c>
      <c r="G188" s="221" t="s">
        <v>146</v>
      </c>
      <c r="H188" s="222">
        <v>4</v>
      </c>
      <c r="I188" s="223"/>
      <c r="J188" s="224">
        <f>ROUND(I188*H188,2)</f>
        <v>0</v>
      </c>
      <c r="K188" s="220" t="s">
        <v>147</v>
      </c>
      <c r="L188" s="44"/>
      <c r="M188" s="225" t="s">
        <v>1</v>
      </c>
      <c r="N188" s="226" t="s">
        <v>44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148</v>
      </c>
      <c r="AT188" s="229" t="s">
        <v>143</v>
      </c>
      <c r="AU188" s="229" t="s">
        <v>89</v>
      </c>
      <c r="AY188" s="17" t="s">
        <v>141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87</v>
      </c>
      <c r="BK188" s="230">
        <f>ROUND(I188*H188,2)</f>
        <v>0</v>
      </c>
      <c r="BL188" s="17" t="s">
        <v>148</v>
      </c>
      <c r="BM188" s="229" t="s">
        <v>260</v>
      </c>
    </row>
    <row r="189" s="2" customFormat="1">
      <c r="A189" s="38"/>
      <c r="B189" s="39"/>
      <c r="C189" s="40"/>
      <c r="D189" s="231" t="s">
        <v>149</v>
      </c>
      <c r="E189" s="40"/>
      <c r="F189" s="232" t="s">
        <v>611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149</v>
      </c>
      <c r="AU189" s="17" t="s">
        <v>89</v>
      </c>
    </row>
    <row r="190" s="2" customFormat="1" ht="37.8" customHeight="1">
      <c r="A190" s="38"/>
      <c r="B190" s="39"/>
      <c r="C190" s="218" t="s">
        <v>208</v>
      </c>
      <c r="D190" s="218" t="s">
        <v>143</v>
      </c>
      <c r="E190" s="219" t="s">
        <v>612</v>
      </c>
      <c r="F190" s="220" t="s">
        <v>613</v>
      </c>
      <c r="G190" s="221" t="s">
        <v>146</v>
      </c>
      <c r="H190" s="222">
        <v>20</v>
      </c>
      <c r="I190" s="223"/>
      <c r="J190" s="224">
        <f>ROUND(I190*H190,2)</f>
        <v>0</v>
      </c>
      <c r="K190" s="220" t="s">
        <v>147</v>
      </c>
      <c r="L190" s="44"/>
      <c r="M190" s="225" t="s">
        <v>1</v>
      </c>
      <c r="N190" s="226" t="s">
        <v>44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148</v>
      </c>
      <c r="AT190" s="229" t="s">
        <v>143</v>
      </c>
      <c r="AU190" s="229" t="s">
        <v>89</v>
      </c>
      <c r="AY190" s="17" t="s">
        <v>141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87</v>
      </c>
      <c r="BK190" s="230">
        <f>ROUND(I190*H190,2)</f>
        <v>0</v>
      </c>
      <c r="BL190" s="17" t="s">
        <v>148</v>
      </c>
      <c r="BM190" s="229" t="s">
        <v>266</v>
      </c>
    </row>
    <row r="191" s="2" customFormat="1">
      <c r="A191" s="38"/>
      <c r="B191" s="39"/>
      <c r="C191" s="40"/>
      <c r="D191" s="231" t="s">
        <v>149</v>
      </c>
      <c r="E191" s="40"/>
      <c r="F191" s="232" t="s">
        <v>614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149</v>
      </c>
      <c r="AU191" s="17" t="s">
        <v>89</v>
      </c>
    </row>
    <row r="192" s="2" customFormat="1" ht="66.75" customHeight="1">
      <c r="A192" s="38"/>
      <c r="B192" s="39"/>
      <c r="C192" s="271" t="s">
        <v>269</v>
      </c>
      <c r="D192" s="271" t="s">
        <v>344</v>
      </c>
      <c r="E192" s="272" t="s">
        <v>615</v>
      </c>
      <c r="F192" s="273" t="s">
        <v>616</v>
      </c>
      <c r="G192" s="274" t="s">
        <v>552</v>
      </c>
      <c r="H192" s="275">
        <v>2</v>
      </c>
      <c r="I192" s="276"/>
      <c r="J192" s="277">
        <f>ROUND(I192*H192,2)</f>
        <v>0</v>
      </c>
      <c r="K192" s="273" t="s">
        <v>553</v>
      </c>
      <c r="L192" s="278"/>
      <c r="M192" s="279" t="s">
        <v>1</v>
      </c>
      <c r="N192" s="280" t="s">
        <v>44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167</v>
      </c>
      <c r="AT192" s="229" t="s">
        <v>344</v>
      </c>
      <c r="AU192" s="229" t="s">
        <v>89</v>
      </c>
      <c r="AY192" s="17" t="s">
        <v>141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87</v>
      </c>
      <c r="BK192" s="230">
        <f>ROUND(I192*H192,2)</f>
        <v>0</v>
      </c>
      <c r="BL192" s="17" t="s">
        <v>148</v>
      </c>
      <c r="BM192" s="229" t="s">
        <v>272</v>
      </c>
    </row>
    <row r="193" s="2" customFormat="1">
      <c r="A193" s="38"/>
      <c r="B193" s="39"/>
      <c r="C193" s="40"/>
      <c r="D193" s="231" t="s">
        <v>149</v>
      </c>
      <c r="E193" s="40"/>
      <c r="F193" s="232" t="s">
        <v>616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149</v>
      </c>
      <c r="AU193" s="17" t="s">
        <v>89</v>
      </c>
    </row>
    <row r="194" s="2" customFormat="1" ht="62.7" customHeight="1">
      <c r="A194" s="38"/>
      <c r="B194" s="39"/>
      <c r="C194" s="271" t="s">
        <v>213</v>
      </c>
      <c r="D194" s="271" t="s">
        <v>344</v>
      </c>
      <c r="E194" s="272" t="s">
        <v>617</v>
      </c>
      <c r="F194" s="273" t="s">
        <v>618</v>
      </c>
      <c r="G194" s="274" t="s">
        <v>552</v>
      </c>
      <c r="H194" s="275">
        <v>2</v>
      </c>
      <c r="I194" s="276"/>
      <c r="J194" s="277">
        <f>ROUND(I194*H194,2)</f>
        <v>0</v>
      </c>
      <c r="K194" s="273" t="s">
        <v>553</v>
      </c>
      <c r="L194" s="278"/>
      <c r="M194" s="279" t="s">
        <v>1</v>
      </c>
      <c r="N194" s="280" t="s">
        <v>44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167</v>
      </c>
      <c r="AT194" s="229" t="s">
        <v>344</v>
      </c>
      <c r="AU194" s="229" t="s">
        <v>89</v>
      </c>
      <c r="AY194" s="17" t="s">
        <v>141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87</v>
      </c>
      <c r="BK194" s="230">
        <f>ROUND(I194*H194,2)</f>
        <v>0</v>
      </c>
      <c r="BL194" s="17" t="s">
        <v>148</v>
      </c>
      <c r="BM194" s="229" t="s">
        <v>275</v>
      </c>
    </row>
    <row r="195" s="2" customFormat="1">
      <c r="A195" s="38"/>
      <c r="B195" s="39"/>
      <c r="C195" s="40"/>
      <c r="D195" s="231" t="s">
        <v>149</v>
      </c>
      <c r="E195" s="40"/>
      <c r="F195" s="232" t="s">
        <v>618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149</v>
      </c>
      <c r="AU195" s="17" t="s">
        <v>89</v>
      </c>
    </row>
    <row r="196" s="2" customFormat="1" ht="44.25" customHeight="1">
      <c r="A196" s="38"/>
      <c r="B196" s="39"/>
      <c r="C196" s="271" t="s">
        <v>278</v>
      </c>
      <c r="D196" s="271" t="s">
        <v>344</v>
      </c>
      <c r="E196" s="272" t="s">
        <v>619</v>
      </c>
      <c r="F196" s="273" t="s">
        <v>620</v>
      </c>
      <c r="G196" s="274" t="s">
        <v>552</v>
      </c>
      <c r="H196" s="275">
        <v>2</v>
      </c>
      <c r="I196" s="276"/>
      <c r="J196" s="277">
        <f>ROUND(I196*H196,2)</f>
        <v>0</v>
      </c>
      <c r="K196" s="273" t="s">
        <v>553</v>
      </c>
      <c r="L196" s="278"/>
      <c r="M196" s="279" t="s">
        <v>1</v>
      </c>
      <c r="N196" s="280" t="s">
        <v>44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167</v>
      </c>
      <c r="AT196" s="229" t="s">
        <v>344</v>
      </c>
      <c r="AU196" s="229" t="s">
        <v>89</v>
      </c>
      <c r="AY196" s="17" t="s">
        <v>141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87</v>
      </c>
      <c r="BK196" s="230">
        <f>ROUND(I196*H196,2)</f>
        <v>0</v>
      </c>
      <c r="BL196" s="17" t="s">
        <v>148</v>
      </c>
      <c r="BM196" s="229" t="s">
        <v>281</v>
      </c>
    </row>
    <row r="197" s="2" customFormat="1">
      <c r="A197" s="38"/>
      <c r="B197" s="39"/>
      <c r="C197" s="40"/>
      <c r="D197" s="231" t="s">
        <v>149</v>
      </c>
      <c r="E197" s="40"/>
      <c r="F197" s="232" t="s">
        <v>620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149</v>
      </c>
      <c r="AU197" s="17" t="s">
        <v>89</v>
      </c>
    </row>
    <row r="198" s="2" customFormat="1" ht="24.15" customHeight="1">
      <c r="A198" s="38"/>
      <c r="B198" s="39"/>
      <c r="C198" s="271" t="s">
        <v>218</v>
      </c>
      <c r="D198" s="271" t="s">
        <v>344</v>
      </c>
      <c r="E198" s="272" t="s">
        <v>621</v>
      </c>
      <c r="F198" s="273" t="s">
        <v>622</v>
      </c>
      <c r="G198" s="274" t="s">
        <v>552</v>
      </c>
      <c r="H198" s="275">
        <v>2</v>
      </c>
      <c r="I198" s="276"/>
      <c r="J198" s="277">
        <f>ROUND(I198*H198,2)</f>
        <v>0</v>
      </c>
      <c r="K198" s="273" t="s">
        <v>553</v>
      </c>
      <c r="L198" s="278"/>
      <c r="M198" s="279" t="s">
        <v>1</v>
      </c>
      <c r="N198" s="280" t="s">
        <v>44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167</v>
      </c>
      <c r="AT198" s="229" t="s">
        <v>344</v>
      </c>
      <c r="AU198" s="229" t="s">
        <v>89</v>
      </c>
      <c r="AY198" s="17" t="s">
        <v>141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87</v>
      </c>
      <c r="BK198" s="230">
        <f>ROUND(I198*H198,2)</f>
        <v>0</v>
      </c>
      <c r="BL198" s="17" t="s">
        <v>148</v>
      </c>
      <c r="BM198" s="229" t="s">
        <v>623</v>
      </c>
    </row>
    <row r="199" s="2" customFormat="1">
      <c r="A199" s="38"/>
      <c r="B199" s="39"/>
      <c r="C199" s="40"/>
      <c r="D199" s="231" t="s">
        <v>149</v>
      </c>
      <c r="E199" s="40"/>
      <c r="F199" s="232" t="s">
        <v>622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149</v>
      </c>
      <c r="AU199" s="17" t="s">
        <v>89</v>
      </c>
    </row>
    <row r="200" s="2" customFormat="1" ht="16.5" customHeight="1">
      <c r="A200" s="38"/>
      <c r="B200" s="39"/>
      <c r="C200" s="271" t="s">
        <v>624</v>
      </c>
      <c r="D200" s="271" t="s">
        <v>344</v>
      </c>
      <c r="E200" s="272" t="s">
        <v>625</v>
      </c>
      <c r="F200" s="273" t="s">
        <v>626</v>
      </c>
      <c r="G200" s="274" t="s">
        <v>552</v>
      </c>
      <c r="H200" s="275">
        <v>2</v>
      </c>
      <c r="I200" s="276"/>
      <c r="J200" s="277">
        <f>ROUND(I200*H200,2)</f>
        <v>0</v>
      </c>
      <c r="K200" s="273" t="s">
        <v>553</v>
      </c>
      <c r="L200" s="278"/>
      <c r="M200" s="279" t="s">
        <v>1</v>
      </c>
      <c r="N200" s="280" t="s">
        <v>44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167</v>
      </c>
      <c r="AT200" s="229" t="s">
        <v>344</v>
      </c>
      <c r="AU200" s="229" t="s">
        <v>89</v>
      </c>
      <c r="AY200" s="17" t="s">
        <v>141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87</v>
      </c>
      <c r="BK200" s="230">
        <f>ROUND(I200*H200,2)</f>
        <v>0</v>
      </c>
      <c r="BL200" s="17" t="s">
        <v>148</v>
      </c>
      <c r="BM200" s="229" t="s">
        <v>627</v>
      </c>
    </row>
    <row r="201" s="2" customFormat="1">
      <c r="A201" s="38"/>
      <c r="B201" s="39"/>
      <c r="C201" s="40"/>
      <c r="D201" s="231" t="s">
        <v>149</v>
      </c>
      <c r="E201" s="40"/>
      <c r="F201" s="232" t="s">
        <v>626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149</v>
      </c>
      <c r="AU201" s="17" t="s">
        <v>89</v>
      </c>
    </row>
    <row r="202" s="2" customFormat="1" ht="21.75" customHeight="1">
      <c r="A202" s="38"/>
      <c r="B202" s="39"/>
      <c r="C202" s="271" t="s">
        <v>225</v>
      </c>
      <c r="D202" s="271" t="s">
        <v>344</v>
      </c>
      <c r="E202" s="272" t="s">
        <v>628</v>
      </c>
      <c r="F202" s="273" t="s">
        <v>629</v>
      </c>
      <c r="G202" s="274" t="s">
        <v>344</v>
      </c>
      <c r="H202" s="275">
        <v>20</v>
      </c>
      <c r="I202" s="276"/>
      <c r="J202" s="277">
        <f>ROUND(I202*H202,2)</f>
        <v>0</v>
      </c>
      <c r="K202" s="273" t="s">
        <v>553</v>
      </c>
      <c r="L202" s="278"/>
      <c r="M202" s="279" t="s">
        <v>1</v>
      </c>
      <c r="N202" s="280" t="s">
        <v>44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167</v>
      </c>
      <c r="AT202" s="229" t="s">
        <v>344</v>
      </c>
      <c r="AU202" s="229" t="s">
        <v>89</v>
      </c>
      <c r="AY202" s="17" t="s">
        <v>141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87</v>
      </c>
      <c r="BK202" s="230">
        <f>ROUND(I202*H202,2)</f>
        <v>0</v>
      </c>
      <c r="BL202" s="17" t="s">
        <v>148</v>
      </c>
      <c r="BM202" s="229" t="s">
        <v>630</v>
      </c>
    </row>
    <row r="203" s="2" customFormat="1">
      <c r="A203" s="38"/>
      <c r="B203" s="39"/>
      <c r="C203" s="40"/>
      <c r="D203" s="231" t="s">
        <v>149</v>
      </c>
      <c r="E203" s="40"/>
      <c r="F203" s="232" t="s">
        <v>629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149</v>
      </c>
      <c r="AU203" s="17" t="s">
        <v>89</v>
      </c>
    </row>
    <row r="204" s="2" customFormat="1" ht="24.15" customHeight="1">
      <c r="A204" s="38"/>
      <c r="B204" s="39"/>
      <c r="C204" s="271" t="s">
        <v>631</v>
      </c>
      <c r="D204" s="271" t="s">
        <v>344</v>
      </c>
      <c r="E204" s="272" t="s">
        <v>632</v>
      </c>
      <c r="F204" s="273" t="s">
        <v>633</v>
      </c>
      <c r="G204" s="274" t="s">
        <v>344</v>
      </c>
      <c r="H204" s="275">
        <v>4</v>
      </c>
      <c r="I204" s="276"/>
      <c r="J204" s="277">
        <f>ROUND(I204*H204,2)</f>
        <v>0</v>
      </c>
      <c r="K204" s="273" t="s">
        <v>553</v>
      </c>
      <c r="L204" s="278"/>
      <c r="M204" s="279" t="s">
        <v>1</v>
      </c>
      <c r="N204" s="280" t="s">
        <v>44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167</v>
      </c>
      <c r="AT204" s="229" t="s">
        <v>344</v>
      </c>
      <c r="AU204" s="229" t="s">
        <v>89</v>
      </c>
      <c r="AY204" s="17" t="s">
        <v>141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87</v>
      </c>
      <c r="BK204" s="230">
        <f>ROUND(I204*H204,2)</f>
        <v>0</v>
      </c>
      <c r="BL204" s="17" t="s">
        <v>148</v>
      </c>
      <c r="BM204" s="229" t="s">
        <v>634</v>
      </c>
    </row>
    <row r="205" s="2" customFormat="1">
      <c r="A205" s="38"/>
      <c r="B205" s="39"/>
      <c r="C205" s="40"/>
      <c r="D205" s="231" t="s">
        <v>149</v>
      </c>
      <c r="E205" s="40"/>
      <c r="F205" s="232" t="s">
        <v>633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149</v>
      </c>
      <c r="AU205" s="17" t="s">
        <v>89</v>
      </c>
    </row>
    <row r="206" s="12" customFormat="1" ht="22.8" customHeight="1">
      <c r="A206" s="12"/>
      <c r="B206" s="202"/>
      <c r="C206" s="203"/>
      <c r="D206" s="204" t="s">
        <v>78</v>
      </c>
      <c r="E206" s="216" t="s">
        <v>635</v>
      </c>
      <c r="F206" s="216" t="s">
        <v>636</v>
      </c>
      <c r="G206" s="203"/>
      <c r="H206" s="203"/>
      <c r="I206" s="206"/>
      <c r="J206" s="217">
        <f>BK206</f>
        <v>0</v>
      </c>
      <c r="K206" s="203"/>
      <c r="L206" s="208"/>
      <c r="M206" s="209"/>
      <c r="N206" s="210"/>
      <c r="O206" s="210"/>
      <c r="P206" s="211">
        <f>SUM(P207:P236)</f>
        <v>0</v>
      </c>
      <c r="Q206" s="210"/>
      <c r="R206" s="211">
        <f>SUM(R207:R236)</f>
        <v>0</v>
      </c>
      <c r="S206" s="210"/>
      <c r="T206" s="212">
        <f>SUM(T207:T236)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3" t="s">
        <v>87</v>
      </c>
      <c r="AT206" s="214" t="s">
        <v>78</v>
      </c>
      <c r="AU206" s="214" t="s">
        <v>87</v>
      </c>
      <c r="AY206" s="213" t="s">
        <v>141</v>
      </c>
      <c r="BK206" s="215">
        <f>SUM(BK207:BK236)</f>
        <v>0</v>
      </c>
    </row>
    <row r="207" s="2" customFormat="1" ht="24.15" customHeight="1">
      <c r="A207" s="38"/>
      <c r="B207" s="39"/>
      <c r="C207" s="218" t="s">
        <v>230</v>
      </c>
      <c r="D207" s="218" t="s">
        <v>143</v>
      </c>
      <c r="E207" s="219" t="s">
        <v>592</v>
      </c>
      <c r="F207" s="220" t="s">
        <v>593</v>
      </c>
      <c r="G207" s="221" t="s">
        <v>224</v>
      </c>
      <c r="H207" s="222">
        <v>2</v>
      </c>
      <c r="I207" s="223"/>
      <c r="J207" s="224">
        <f>ROUND(I207*H207,2)</f>
        <v>0</v>
      </c>
      <c r="K207" s="220" t="s">
        <v>147</v>
      </c>
      <c r="L207" s="44"/>
      <c r="M207" s="225" t="s">
        <v>1</v>
      </c>
      <c r="N207" s="226" t="s">
        <v>44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148</v>
      </c>
      <c r="AT207" s="229" t="s">
        <v>143</v>
      </c>
      <c r="AU207" s="229" t="s">
        <v>89</v>
      </c>
      <c r="AY207" s="17" t="s">
        <v>141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87</v>
      </c>
      <c r="BK207" s="230">
        <f>ROUND(I207*H207,2)</f>
        <v>0</v>
      </c>
      <c r="BL207" s="17" t="s">
        <v>148</v>
      </c>
      <c r="BM207" s="229" t="s">
        <v>637</v>
      </c>
    </row>
    <row r="208" s="2" customFormat="1">
      <c r="A208" s="38"/>
      <c r="B208" s="39"/>
      <c r="C208" s="40"/>
      <c r="D208" s="231" t="s">
        <v>149</v>
      </c>
      <c r="E208" s="40"/>
      <c r="F208" s="232" t="s">
        <v>594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149</v>
      </c>
      <c r="AU208" s="17" t="s">
        <v>89</v>
      </c>
    </row>
    <row r="209" s="2" customFormat="1" ht="24.15" customHeight="1">
      <c r="A209" s="38"/>
      <c r="B209" s="39"/>
      <c r="C209" s="218" t="s">
        <v>638</v>
      </c>
      <c r="D209" s="218" t="s">
        <v>143</v>
      </c>
      <c r="E209" s="219" t="s">
        <v>595</v>
      </c>
      <c r="F209" s="220" t="s">
        <v>596</v>
      </c>
      <c r="G209" s="221" t="s">
        <v>224</v>
      </c>
      <c r="H209" s="222">
        <v>2</v>
      </c>
      <c r="I209" s="223"/>
      <c r="J209" s="224">
        <f>ROUND(I209*H209,2)</f>
        <v>0</v>
      </c>
      <c r="K209" s="220" t="s">
        <v>147</v>
      </c>
      <c r="L209" s="44"/>
      <c r="M209" s="225" t="s">
        <v>1</v>
      </c>
      <c r="N209" s="226" t="s">
        <v>44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148</v>
      </c>
      <c r="AT209" s="229" t="s">
        <v>143</v>
      </c>
      <c r="AU209" s="229" t="s">
        <v>89</v>
      </c>
      <c r="AY209" s="17" t="s">
        <v>141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87</v>
      </c>
      <c r="BK209" s="230">
        <f>ROUND(I209*H209,2)</f>
        <v>0</v>
      </c>
      <c r="BL209" s="17" t="s">
        <v>148</v>
      </c>
      <c r="BM209" s="229" t="s">
        <v>639</v>
      </c>
    </row>
    <row r="210" s="2" customFormat="1">
      <c r="A210" s="38"/>
      <c r="B210" s="39"/>
      <c r="C210" s="40"/>
      <c r="D210" s="231" t="s">
        <v>149</v>
      </c>
      <c r="E210" s="40"/>
      <c r="F210" s="232" t="s">
        <v>597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149</v>
      </c>
      <c r="AU210" s="17" t="s">
        <v>89</v>
      </c>
    </row>
    <row r="211" s="2" customFormat="1" ht="16.5" customHeight="1">
      <c r="A211" s="38"/>
      <c r="B211" s="39"/>
      <c r="C211" s="218" t="s">
        <v>233</v>
      </c>
      <c r="D211" s="218" t="s">
        <v>143</v>
      </c>
      <c r="E211" s="219" t="s">
        <v>598</v>
      </c>
      <c r="F211" s="220" t="s">
        <v>599</v>
      </c>
      <c r="G211" s="221" t="s">
        <v>224</v>
      </c>
      <c r="H211" s="222">
        <v>2</v>
      </c>
      <c r="I211" s="223"/>
      <c r="J211" s="224">
        <f>ROUND(I211*H211,2)</f>
        <v>0</v>
      </c>
      <c r="K211" s="220" t="s">
        <v>147</v>
      </c>
      <c r="L211" s="44"/>
      <c r="M211" s="225" t="s">
        <v>1</v>
      </c>
      <c r="N211" s="226" t="s">
        <v>44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148</v>
      </c>
      <c r="AT211" s="229" t="s">
        <v>143</v>
      </c>
      <c r="AU211" s="229" t="s">
        <v>89</v>
      </c>
      <c r="AY211" s="17" t="s">
        <v>141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87</v>
      </c>
      <c r="BK211" s="230">
        <f>ROUND(I211*H211,2)</f>
        <v>0</v>
      </c>
      <c r="BL211" s="17" t="s">
        <v>148</v>
      </c>
      <c r="BM211" s="229" t="s">
        <v>640</v>
      </c>
    </row>
    <row r="212" s="2" customFormat="1">
      <c r="A212" s="38"/>
      <c r="B212" s="39"/>
      <c r="C212" s="40"/>
      <c r="D212" s="231" t="s">
        <v>149</v>
      </c>
      <c r="E212" s="40"/>
      <c r="F212" s="232" t="s">
        <v>599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149</v>
      </c>
      <c r="AU212" s="17" t="s">
        <v>89</v>
      </c>
    </row>
    <row r="213" s="2" customFormat="1" ht="24.15" customHeight="1">
      <c r="A213" s="38"/>
      <c r="B213" s="39"/>
      <c r="C213" s="218" t="s">
        <v>641</v>
      </c>
      <c r="D213" s="218" t="s">
        <v>143</v>
      </c>
      <c r="E213" s="219" t="s">
        <v>600</v>
      </c>
      <c r="F213" s="220" t="s">
        <v>601</v>
      </c>
      <c r="G213" s="221" t="s">
        <v>224</v>
      </c>
      <c r="H213" s="222">
        <v>2</v>
      </c>
      <c r="I213" s="223"/>
      <c r="J213" s="224">
        <f>ROUND(I213*H213,2)</f>
        <v>0</v>
      </c>
      <c r="K213" s="220" t="s">
        <v>147</v>
      </c>
      <c r="L213" s="44"/>
      <c r="M213" s="225" t="s">
        <v>1</v>
      </c>
      <c r="N213" s="226" t="s">
        <v>44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148</v>
      </c>
      <c r="AT213" s="229" t="s">
        <v>143</v>
      </c>
      <c r="AU213" s="229" t="s">
        <v>89</v>
      </c>
      <c r="AY213" s="17" t="s">
        <v>141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87</v>
      </c>
      <c r="BK213" s="230">
        <f>ROUND(I213*H213,2)</f>
        <v>0</v>
      </c>
      <c r="BL213" s="17" t="s">
        <v>148</v>
      </c>
      <c r="BM213" s="229" t="s">
        <v>642</v>
      </c>
    </row>
    <row r="214" s="2" customFormat="1">
      <c r="A214" s="38"/>
      <c r="B214" s="39"/>
      <c r="C214" s="40"/>
      <c r="D214" s="231" t="s">
        <v>149</v>
      </c>
      <c r="E214" s="40"/>
      <c r="F214" s="232" t="s">
        <v>602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149</v>
      </c>
      <c r="AU214" s="17" t="s">
        <v>89</v>
      </c>
    </row>
    <row r="215" s="2" customFormat="1" ht="24.15" customHeight="1">
      <c r="A215" s="38"/>
      <c r="B215" s="39"/>
      <c r="C215" s="218" t="s">
        <v>241</v>
      </c>
      <c r="D215" s="218" t="s">
        <v>143</v>
      </c>
      <c r="E215" s="219" t="s">
        <v>603</v>
      </c>
      <c r="F215" s="220" t="s">
        <v>604</v>
      </c>
      <c r="G215" s="221" t="s">
        <v>224</v>
      </c>
      <c r="H215" s="222">
        <v>12</v>
      </c>
      <c r="I215" s="223"/>
      <c r="J215" s="224">
        <f>ROUND(I215*H215,2)</f>
        <v>0</v>
      </c>
      <c r="K215" s="220" t="s">
        <v>147</v>
      </c>
      <c r="L215" s="44"/>
      <c r="M215" s="225" t="s">
        <v>1</v>
      </c>
      <c r="N215" s="226" t="s">
        <v>44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148</v>
      </c>
      <c r="AT215" s="229" t="s">
        <v>143</v>
      </c>
      <c r="AU215" s="229" t="s">
        <v>89</v>
      </c>
      <c r="AY215" s="17" t="s">
        <v>141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87</v>
      </c>
      <c r="BK215" s="230">
        <f>ROUND(I215*H215,2)</f>
        <v>0</v>
      </c>
      <c r="BL215" s="17" t="s">
        <v>148</v>
      </c>
      <c r="BM215" s="229" t="s">
        <v>643</v>
      </c>
    </row>
    <row r="216" s="2" customFormat="1">
      <c r="A216" s="38"/>
      <c r="B216" s="39"/>
      <c r="C216" s="40"/>
      <c r="D216" s="231" t="s">
        <v>149</v>
      </c>
      <c r="E216" s="40"/>
      <c r="F216" s="232" t="s">
        <v>605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149</v>
      </c>
      <c r="AU216" s="17" t="s">
        <v>89</v>
      </c>
    </row>
    <row r="217" s="2" customFormat="1" ht="24.15" customHeight="1">
      <c r="A217" s="38"/>
      <c r="B217" s="39"/>
      <c r="C217" s="218" t="s">
        <v>644</v>
      </c>
      <c r="D217" s="218" t="s">
        <v>143</v>
      </c>
      <c r="E217" s="219" t="s">
        <v>606</v>
      </c>
      <c r="F217" s="220" t="s">
        <v>607</v>
      </c>
      <c r="G217" s="221" t="s">
        <v>224</v>
      </c>
      <c r="H217" s="222">
        <v>4</v>
      </c>
      <c r="I217" s="223"/>
      <c r="J217" s="224">
        <f>ROUND(I217*H217,2)</f>
        <v>0</v>
      </c>
      <c r="K217" s="220" t="s">
        <v>147</v>
      </c>
      <c r="L217" s="44"/>
      <c r="M217" s="225" t="s">
        <v>1</v>
      </c>
      <c r="N217" s="226" t="s">
        <v>44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148</v>
      </c>
      <c r="AT217" s="229" t="s">
        <v>143</v>
      </c>
      <c r="AU217" s="229" t="s">
        <v>89</v>
      </c>
      <c r="AY217" s="17" t="s">
        <v>141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87</v>
      </c>
      <c r="BK217" s="230">
        <f>ROUND(I217*H217,2)</f>
        <v>0</v>
      </c>
      <c r="BL217" s="17" t="s">
        <v>148</v>
      </c>
      <c r="BM217" s="229" t="s">
        <v>645</v>
      </c>
    </row>
    <row r="218" s="2" customFormat="1">
      <c r="A218" s="38"/>
      <c r="B218" s="39"/>
      <c r="C218" s="40"/>
      <c r="D218" s="231" t="s">
        <v>149</v>
      </c>
      <c r="E218" s="40"/>
      <c r="F218" s="232" t="s">
        <v>608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149</v>
      </c>
      <c r="AU218" s="17" t="s">
        <v>89</v>
      </c>
    </row>
    <row r="219" s="2" customFormat="1" ht="24.15" customHeight="1">
      <c r="A219" s="38"/>
      <c r="B219" s="39"/>
      <c r="C219" s="218" t="s">
        <v>245</v>
      </c>
      <c r="D219" s="218" t="s">
        <v>143</v>
      </c>
      <c r="E219" s="219" t="s">
        <v>609</v>
      </c>
      <c r="F219" s="220" t="s">
        <v>610</v>
      </c>
      <c r="G219" s="221" t="s">
        <v>146</v>
      </c>
      <c r="H219" s="222">
        <v>4</v>
      </c>
      <c r="I219" s="223"/>
      <c r="J219" s="224">
        <f>ROUND(I219*H219,2)</f>
        <v>0</v>
      </c>
      <c r="K219" s="220" t="s">
        <v>147</v>
      </c>
      <c r="L219" s="44"/>
      <c r="M219" s="225" t="s">
        <v>1</v>
      </c>
      <c r="N219" s="226" t="s">
        <v>44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148</v>
      </c>
      <c r="AT219" s="229" t="s">
        <v>143</v>
      </c>
      <c r="AU219" s="229" t="s">
        <v>89</v>
      </c>
      <c r="AY219" s="17" t="s">
        <v>141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87</v>
      </c>
      <c r="BK219" s="230">
        <f>ROUND(I219*H219,2)</f>
        <v>0</v>
      </c>
      <c r="BL219" s="17" t="s">
        <v>148</v>
      </c>
      <c r="BM219" s="229" t="s">
        <v>646</v>
      </c>
    </row>
    <row r="220" s="2" customFormat="1">
      <c r="A220" s="38"/>
      <c r="B220" s="39"/>
      <c r="C220" s="40"/>
      <c r="D220" s="231" t="s">
        <v>149</v>
      </c>
      <c r="E220" s="40"/>
      <c r="F220" s="232" t="s">
        <v>611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149</v>
      </c>
      <c r="AU220" s="17" t="s">
        <v>89</v>
      </c>
    </row>
    <row r="221" s="2" customFormat="1" ht="37.8" customHeight="1">
      <c r="A221" s="38"/>
      <c r="B221" s="39"/>
      <c r="C221" s="218" t="s">
        <v>647</v>
      </c>
      <c r="D221" s="218" t="s">
        <v>143</v>
      </c>
      <c r="E221" s="219" t="s">
        <v>648</v>
      </c>
      <c r="F221" s="220" t="s">
        <v>649</v>
      </c>
      <c r="G221" s="221" t="s">
        <v>146</v>
      </c>
      <c r="H221" s="222">
        <v>30</v>
      </c>
      <c r="I221" s="223"/>
      <c r="J221" s="224">
        <f>ROUND(I221*H221,2)</f>
        <v>0</v>
      </c>
      <c r="K221" s="220" t="s">
        <v>147</v>
      </c>
      <c r="L221" s="44"/>
      <c r="M221" s="225" t="s">
        <v>1</v>
      </c>
      <c r="N221" s="226" t="s">
        <v>44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148</v>
      </c>
      <c r="AT221" s="229" t="s">
        <v>143</v>
      </c>
      <c r="AU221" s="229" t="s">
        <v>89</v>
      </c>
      <c r="AY221" s="17" t="s">
        <v>141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87</v>
      </c>
      <c r="BK221" s="230">
        <f>ROUND(I221*H221,2)</f>
        <v>0</v>
      </c>
      <c r="BL221" s="17" t="s">
        <v>148</v>
      </c>
      <c r="BM221" s="229" t="s">
        <v>650</v>
      </c>
    </row>
    <row r="222" s="2" customFormat="1">
      <c r="A222" s="38"/>
      <c r="B222" s="39"/>
      <c r="C222" s="40"/>
      <c r="D222" s="231" t="s">
        <v>149</v>
      </c>
      <c r="E222" s="40"/>
      <c r="F222" s="232" t="s">
        <v>651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149</v>
      </c>
      <c r="AU222" s="17" t="s">
        <v>89</v>
      </c>
    </row>
    <row r="223" s="2" customFormat="1" ht="66.75" customHeight="1">
      <c r="A223" s="38"/>
      <c r="B223" s="39"/>
      <c r="C223" s="271" t="s">
        <v>252</v>
      </c>
      <c r="D223" s="271" t="s">
        <v>344</v>
      </c>
      <c r="E223" s="272" t="s">
        <v>652</v>
      </c>
      <c r="F223" s="273" t="s">
        <v>653</v>
      </c>
      <c r="G223" s="274" t="s">
        <v>552</v>
      </c>
      <c r="H223" s="275">
        <v>2</v>
      </c>
      <c r="I223" s="276"/>
      <c r="J223" s="277">
        <f>ROUND(I223*H223,2)</f>
        <v>0</v>
      </c>
      <c r="K223" s="273" t="s">
        <v>553</v>
      </c>
      <c r="L223" s="278"/>
      <c r="M223" s="279" t="s">
        <v>1</v>
      </c>
      <c r="N223" s="280" t="s">
        <v>44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167</v>
      </c>
      <c r="AT223" s="229" t="s">
        <v>344</v>
      </c>
      <c r="AU223" s="229" t="s">
        <v>89</v>
      </c>
      <c r="AY223" s="17" t="s">
        <v>141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87</v>
      </c>
      <c r="BK223" s="230">
        <f>ROUND(I223*H223,2)</f>
        <v>0</v>
      </c>
      <c r="BL223" s="17" t="s">
        <v>148</v>
      </c>
      <c r="BM223" s="229" t="s">
        <v>654</v>
      </c>
    </row>
    <row r="224" s="2" customFormat="1">
      <c r="A224" s="38"/>
      <c r="B224" s="39"/>
      <c r="C224" s="40"/>
      <c r="D224" s="231" t="s">
        <v>149</v>
      </c>
      <c r="E224" s="40"/>
      <c r="F224" s="232" t="s">
        <v>653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149</v>
      </c>
      <c r="AU224" s="17" t="s">
        <v>89</v>
      </c>
    </row>
    <row r="225" s="2" customFormat="1" ht="62.7" customHeight="1">
      <c r="A225" s="38"/>
      <c r="B225" s="39"/>
      <c r="C225" s="271" t="s">
        <v>655</v>
      </c>
      <c r="D225" s="271" t="s">
        <v>344</v>
      </c>
      <c r="E225" s="272" t="s">
        <v>656</v>
      </c>
      <c r="F225" s="273" t="s">
        <v>657</v>
      </c>
      <c r="G225" s="274" t="s">
        <v>552</v>
      </c>
      <c r="H225" s="275">
        <v>2</v>
      </c>
      <c r="I225" s="276"/>
      <c r="J225" s="277">
        <f>ROUND(I225*H225,2)</f>
        <v>0</v>
      </c>
      <c r="K225" s="273" t="s">
        <v>553</v>
      </c>
      <c r="L225" s="278"/>
      <c r="M225" s="279" t="s">
        <v>1</v>
      </c>
      <c r="N225" s="280" t="s">
        <v>44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167</v>
      </c>
      <c r="AT225" s="229" t="s">
        <v>344</v>
      </c>
      <c r="AU225" s="229" t="s">
        <v>89</v>
      </c>
      <c r="AY225" s="17" t="s">
        <v>141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87</v>
      </c>
      <c r="BK225" s="230">
        <f>ROUND(I225*H225,2)</f>
        <v>0</v>
      </c>
      <c r="BL225" s="17" t="s">
        <v>148</v>
      </c>
      <c r="BM225" s="229" t="s">
        <v>658</v>
      </c>
    </row>
    <row r="226" s="2" customFormat="1">
      <c r="A226" s="38"/>
      <c r="B226" s="39"/>
      <c r="C226" s="40"/>
      <c r="D226" s="231" t="s">
        <v>149</v>
      </c>
      <c r="E226" s="40"/>
      <c r="F226" s="232" t="s">
        <v>657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149</v>
      </c>
      <c r="AU226" s="17" t="s">
        <v>89</v>
      </c>
    </row>
    <row r="227" s="2" customFormat="1" ht="44.25" customHeight="1">
      <c r="A227" s="38"/>
      <c r="B227" s="39"/>
      <c r="C227" s="271" t="s">
        <v>256</v>
      </c>
      <c r="D227" s="271" t="s">
        <v>344</v>
      </c>
      <c r="E227" s="272" t="s">
        <v>659</v>
      </c>
      <c r="F227" s="273" t="s">
        <v>660</v>
      </c>
      <c r="G227" s="274" t="s">
        <v>552</v>
      </c>
      <c r="H227" s="275">
        <v>2</v>
      </c>
      <c r="I227" s="276"/>
      <c r="J227" s="277">
        <f>ROUND(I227*H227,2)</f>
        <v>0</v>
      </c>
      <c r="K227" s="273" t="s">
        <v>553</v>
      </c>
      <c r="L227" s="278"/>
      <c r="M227" s="279" t="s">
        <v>1</v>
      </c>
      <c r="N227" s="280" t="s">
        <v>44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167</v>
      </c>
      <c r="AT227" s="229" t="s">
        <v>344</v>
      </c>
      <c r="AU227" s="229" t="s">
        <v>89</v>
      </c>
      <c r="AY227" s="17" t="s">
        <v>141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87</v>
      </c>
      <c r="BK227" s="230">
        <f>ROUND(I227*H227,2)</f>
        <v>0</v>
      </c>
      <c r="BL227" s="17" t="s">
        <v>148</v>
      </c>
      <c r="BM227" s="229" t="s">
        <v>661</v>
      </c>
    </row>
    <row r="228" s="2" customFormat="1">
      <c r="A228" s="38"/>
      <c r="B228" s="39"/>
      <c r="C228" s="40"/>
      <c r="D228" s="231" t="s">
        <v>149</v>
      </c>
      <c r="E228" s="40"/>
      <c r="F228" s="232" t="s">
        <v>660</v>
      </c>
      <c r="G228" s="40"/>
      <c r="H228" s="40"/>
      <c r="I228" s="233"/>
      <c r="J228" s="40"/>
      <c r="K228" s="40"/>
      <c r="L228" s="44"/>
      <c r="M228" s="234"/>
      <c r="N228" s="23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149</v>
      </c>
      <c r="AU228" s="17" t="s">
        <v>89</v>
      </c>
    </row>
    <row r="229" s="2" customFormat="1" ht="24.15" customHeight="1">
      <c r="A229" s="38"/>
      <c r="B229" s="39"/>
      <c r="C229" s="271" t="s">
        <v>662</v>
      </c>
      <c r="D229" s="271" t="s">
        <v>344</v>
      </c>
      <c r="E229" s="272" t="s">
        <v>621</v>
      </c>
      <c r="F229" s="273" t="s">
        <v>622</v>
      </c>
      <c r="G229" s="274" t="s">
        <v>552</v>
      </c>
      <c r="H229" s="275">
        <v>2</v>
      </c>
      <c r="I229" s="276"/>
      <c r="J229" s="277">
        <f>ROUND(I229*H229,2)</f>
        <v>0</v>
      </c>
      <c r="K229" s="273" t="s">
        <v>553</v>
      </c>
      <c r="L229" s="278"/>
      <c r="M229" s="279" t="s">
        <v>1</v>
      </c>
      <c r="N229" s="280" t="s">
        <v>44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167</v>
      </c>
      <c r="AT229" s="229" t="s">
        <v>344</v>
      </c>
      <c r="AU229" s="229" t="s">
        <v>89</v>
      </c>
      <c r="AY229" s="17" t="s">
        <v>141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87</v>
      </c>
      <c r="BK229" s="230">
        <f>ROUND(I229*H229,2)</f>
        <v>0</v>
      </c>
      <c r="BL229" s="17" t="s">
        <v>148</v>
      </c>
      <c r="BM229" s="229" t="s">
        <v>663</v>
      </c>
    </row>
    <row r="230" s="2" customFormat="1">
      <c r="A230" s="38"/>
      <c r="B230" s="39"/>
      <c r="C230" s="40"/>
      <c r="D230" s="231" t="s">
        <v>149</v>
      </c>
      <c r="E230" s="40"/>
      <c r="F230" s="232" t="s">
        <v>622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149</v>
      </c>
      <c r="AU230" s="17" t="s">
        <v>89</v>
      </c>
    </row>
    <row r="231" s="2" customFormat="1" ht="16.5" customHeight="1">
      <c r="A231" s="38"/>
      <c r="B231" s="39"/>
      <c r="C231" s="271" t="s">
        <v>260</v>
      </c>
      <c r="D231" s="271" t="s">
        <v>344</v>
      </c>
      <c r="E231" s="272" t="s">
        <v>625</v>
      </c>
      <c r="F231" s="273" t="s">
        <v>626</v>
      </c>
      <c r="G231" s="274" t="s">
        <v>552</v>
      </c>
      <c r="H231" s="275">
        <v>2</v>
      </c>
      <c r="I231" s="276"/>
      <c r="J231" s="277">
        <f>ROUND(I231*H231,2)</f>
        <v>0</v>
      </c>
      <c r="K231" s="273" t="s">
        <v>553</v>
      </c>
      <c r="L231" s="278"/>
      <c r="M231" s="279" t="s">
        <v>1</v>
      </c>
      <c r="N231" s="280" t="s">
        <v>44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167</v>
      </c>
      <c r="AT231" s="229" t="s">
        <v>344</v>
      </c>
      <c r="AU231" s="229" t="s">
        <v>89</v>
      </c>
      <c r="AY231" s="17" t="s">
        <v>141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87</v>
      </c>
      <c r="BK231" s="230">
        <f>ROUND(I231*H231,2)</f>
        <v>0</v>
      </c>
      <c r="BL231" s="17" t="s">
        <v>148</v>
      </c>
      <c r="BM231" s="229" t="s">
        <v>664</v>
      </c>
    </row>
    <row r="232" s="2" customFormat="1">
      <c r="A232" s="38"/>
      <c r="B232" s="39"/>
      <c r="C232" s="40"/>
      <c r="D232" s="231" t="s">
        <v>149</v>
      </c>
      <c r="E232" s="40"/>
      <c r="F232" s="232" t="s">
        <v>626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149</v>
      </c>
      <c r="AU232" s="17" t="s">
        <v>89</v>
      </c>
    </row>
    <row r="233" s="2" customFormat="1" ht="21.75" customHeight="1">
      <c r="A233" s="38"/>
      <c r="B233" s="39"/>
      <c r="C233" s="271" t="s">
        <v>665</v>
      </c>
      <c r="D233" s="271" t="s">
        <v>344</v>
      </c>
      <c r="E233" s="272" t="s">
        <v>628</v>
      </c>
      <c r="F233" s="273" t="s">
        <v>629</v>
      </c>
      <c r="G233" s="274" t="s">
        <v>344</v>
      </c>
      <c r="H233" s="275">
        <v>30</v>
      </c>
      <c r="I233" s="276"/>
      <c r="J233" s="277">
        <f>ROUND(I233*H233,2)</f>
        <v>0</v>
      </c>
      <c r="K233" s="273" t="s">
        <v>553</v>
      </c>
      <c r="L233" s="278"/>
      <c r="M233" s="279" t="s">
        <v>1</v>
      </c>
      <c r="N233" s="280" t="s">
        <v>44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167</v>
      </c>
      <c r="AT233" s="229" t="s">
        <v>344</v>
      </c>
      <c r="AU233" s="229" t="s">
        <v>89</v>
      </c>
      <c r="AY233" s="17" t="s">
        <v>141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87</v>
      </c>
      <c r="BK233" s="230">
        <f>ROUND(I233*H233,2)</f>
        <v>0</v>
      </c>
      <c r="BL233" s="17" t="s">
        <v>148</v>
      </c>
      <c r="BM233" s="229" t="s">
        <v>666</v>
      </c>
    </row>
    <row r="234" s="2" customFormat="1">
      <c r="A234" s="38"/>
      <c r="B234" s="39"/>
      <c r="C234" s="40"/>
      <c r="D234" s="231" t="s">
        <v>149</v>
      </c>
      <c r="E234" s="40"/>
      <c r="F234" s="232" t="s">
        <v>629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149</v>
      </c>
      <c r="AU234" s="17" t="s">
        <v>89</v>
      </c>
    </row>
    <row r="235" s="2" customFormat="1" ht="24.15" customHeight="1">
      <c r="A235" s="38"/>
      <c r="B235" s="39"/>
      <c r="C235" s="271" t="s">
        <v>266</v>
      </c>
      <c r="D235" s="271" t="s">
        <v>344</v>
      </c>
      <c r="E235" s="272" t="s">
        <v>632</v>
      </c>
      <c r="F235" s="273" t="s">
        <v>633</v>
      </c>
      <c r="G235" s="274" t="s">
        <v>344</v>
      </c>
      <c r="H235" s="275">
        <v>4</v>
      </c>
      <c r="I235" s="276"/>
      <c r="J235" s="277">
        <f>ROUND(I235*H235,2)</f>
        <v>0</v>
      </c>
      <c r="K235" s="273" t="s">
        <v>553</v>
      </c>
      <c r="L235" s="278"/>
      <c r="M235" s="279" t="s">
        <v>1</v>
      </c>
      <c r="N235" s="280" t="s">
        <v>44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167</v>
      </c>
      <c r="AT235" s="229" t="s">
        <v>344</v>
      </c>
      <c r="AU235" s="229" t="s">
        <v>89</v>
      </c>
      <c r="AY235" s="17" t="s">
        <v>141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87</v>
      </c>
      <c r="BK235" s="230">
        <f>ROUND(I235*H235,2)</f>
        <v>0</v>
      </c>
      <c r="BL235" s="17" t="s">
        <v>148</v>
      </c>
      <c r="BM235" s="229" t="s">
        <v>667</v>
      </c>
    </row>
    <row r="236" s="2" customFormat="1">
      <c r="A236" s="38"/>
      <c r="B236" s="39"/>
      <c r="C236" s="40"/>
      <c r="D236" s="231" t="s">
        <v>149</v>
      </c>
      <c r="E236" s="40"/>
      <c r="F236" s="232" t="s">
        <v>633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149</v>
      </c>
      <c r="AU236" s="17" t="s">
        <v>89</v>
      </c>
    </row>
    <row r="237" s="12" customFormat="1" ht="22.8" customHeight="1">
      <c r="A237" s="12"/>
      <c r="B237" s="202"/>
      <c r="C237" s="203"/>
      <c r="D237" s="204" t="s">
        <v>78</v>
      </c>
      <c r="E237" s="216" t="s">
        <v>668</v>
      </c>
      <c r="F237" s="216" t="s">
        <v>669</v>
      </c>
      <c r="G237" s="203"/>
      <c r="H237" s="203"/>
      <c r="I237" s="206"/>
      <c r="J237" s="217">
        <f>BK237</f>
        <v>0</v>
      </c>
      <c r="K237" s="203"/>
      <c r="L237" s="208"/>
      <c r="M237" s="209"/>
      <c r="N237" s="210"/>
      <c r="O237" s="210"/>
      <c r="P237" s="211">
        <f>SUM(P238:P243)</f>
        <v>0</v>
      </c>
      <c r="Q237" s="210"/>
      <c r="R237" s="211">
        <f>SUM(R238:R243)</f>
        <v>0</v>
      </c>
      <c r="S237" s="210"/>
      <c r="T237" s="212">
        <f>SUM(T238:T243)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3" t="s">
        <v>87</v>
      </c>
      <c r="AT237" s="214" t="s">
        <v>78</v>
      </c>
      <c r="AU237" s="214" t="s">
        <v>87</v>
      </c>
      <c r="AY237" s="213" t="s">
        <v>141</v>
      </c>
      <c r="BK237" s="215">
        <f>SUM(BK238:BK243)</f>
        <v>0</v>
      </c>
    </row>
    <row r="238" s="2" customFormat="1" ht="24.15" customHeight="1">
      <c r="A238" s="38"/>
      <c r="B238" s="39"/>
      <c r="C238" s="218" t="s">
        <v>670</v>
      </c>
      <c r="D238" s="218" t="s">
        <v>143</v>
      </c>
      <c r="E238" s="219" t="s">
        <v>671</v>
      </c>
      <c r="F238" s="220" t="s">
        <v>672</v>
      </c>
      <c r="G238" s="221" t="s">
        <v>201</v>
      </c>
      <c r="H238" s="222">
        <v>16</v>
      </c>
      <c r="I238" s="223"/>
      <c r="J238" s="224">
        <f>ROUND(I238*H238,2)</f>
        <v>0</v>
      </c>
      <c r="K238" s="220" t="s">
        <v>147</v>
      </c>
      <c r="L238" s="44"/>
      <c r="M238" s="225" t="s">
        <v>1</v>
      </c>
      <c r="N238" s="226" t="s">
        <v>44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148</v>
      </c>
      <c r="AT238" s="229" t="s">
        <v>143</v>
      </c>
      <c r="AU238" s="229" t="s">
        <v>89</v>
      </c>
      <c r="AY238" s="17" t="s">
        <v>141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87</v>
      </c>
      <c r="BK238" s="230">
        <f>ROUND(I238*H238,2)</f>
        <v>0</v>
      </c>
      <c r="BL238" s="17" t="s">
        <v>148</v>
      </c>
      <c r="BM238" s="229" t="s">
        <v>673</v>
      </c>
    </row>
    <row r="239" s="2" customFormat="1">
      <c r="A239" s="38"/>
      <c r="B239" s="39"/>
      <c r="C239" s="40"/>
      <c r="D239" s="231" t="s">
        <v>149</v>
      </c>
      <c r="E239" s="40"/>
      <c r="F239" s="232" t="s">
        <v>674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149</v>
      </c>
      <c r="AU239" s="17" t="s">
        <v>89</v>
      </c>
    </row>
    <row r="240" s="2" customFormat="1" ht="33" customHeight="1">
      <c r="A240" s="38"/>
      <c r="B240" s="39"/>
      <c r="C240" s="218" t="s">
        <v>272</v>
      </c>
      <c r="D240" s="218" t="s">
        <v>143</v>
      </c>
      <c r="E240" s="219" t="s">
        <v>675</v>
      </c>
      <c r="F240" s="220" t="s">
        <v>676</v>
      </c>
      <c r="G240" s="221" t="s">
        <v>201</v>
      </c>
      <c r="H240" s="222">
        <v>64</v>
      </c>
      <c r="I240" s="223"/>
      <c r="J240" s="224">
        <f>ROUND(I240*H240,2)</f>
        <v>0</v>
      </c>
      <c r="K240" s="220" t="s">
        <v>147</v>
      </c>
      <c r="L240" s="44"/>
      <c r="M240" s="225" t="s">
        <v>1</v>
      </c>
      <c r="N240" s="226" t="s">
        <v>44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148</v>
      </c>
      <c r="AT240" s="229" t="s">
        <v>143</v>
      </c>
      <c r="AU240" s="229" t="s">
        <v>89</v>
      </c>
      <c r="AY240" s="17" t="s">
        <v>141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87</v>
      </c>
      <c r="BK240" s="230">
        <f>ROUND(I240*H240,2)</f>
        <v>0</v>
      </c>
      <c r="BL240" s="17" t="s">
        <v>148</v>
      </c>
      <c r="BM240" s="229" t="s">
        <v>677</v>
      </c>
    </row>
    <row r="241" s="2" customFormat="1">
      <c r="A241" s="38"/>
      <c r="B241" s="39"/>
      <c r="C241" s="40"/>
      <c r="D241" s="231" t="s">
        <v>149</v>
      </c>
      <c r="E241" s="40"/>
      <c r="F241" s="232" t="s">
        <v>678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149</v>
      </c>
      <c r="AU241" s="17" t="s">
        <v>89</v>
      </c>
    </row>
    <row r="242" s="2" customFormat="1" ht="24.15" customHeight="1">
      <c r="A242" s="38"/>
      <c r="B242" s="39"/>
      <c r="C242" s="271" t="s">
        <v>679</v>
      </c>
      <c r="D242" s="271" t="s">
        <v>344</v>
      </c>
      <c r="E242" s="272" t="s">
        <v>680</v>
      </c>
      <c r="F242" s="273" t="s">
        <v>681</v>
      </c>
      <c r="G242" s="274" t="s">
        <v>240</v>
      </c>
      <c r="H242" s="275">
        <v>27.199999999999999</v>
      </c>
      <c r="I242" s="276"/>
      <c r="J242" s="277">
        <f>ROUND(I242*H242,2)</f>
        <v>0</v>
      </c>
      <c r="K242" s="273" t="s">
        <v>553</v>
      </c>
      <c r="L242" s="278"/>
      <c r="M242" s="279" t="s">
        <v>1</v>
      </c>
      <c r="N242" s="280" t="s">
        <v>44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167</v>
      </c>
      <c r="AT242" s="229" t="s">
        <v>344</v>
      </c>
      <c r="AU242" s="229" t="s">
        <v>89</v>
      </c>
      <c r="AY242" s="17" t="s">
        <v>141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87</v>
      </c>
      <c r="BK242" s="230">
        <f>ROUND(I242*H242,2)</f>
        <v>0</v>
      </c>
      <c r="BL242" s="17" t="s">
        <v>148</v>
      </c>
      <c r="BM242" s="229" t="s">
        <v>682</v>
      </c>
    </row>
    <row r="243" s="2" customFormat="1">
      <c r="A243" s="38"/>
      <c r="B243" s="39"/>
      <c r="C243" s="40"/>
      <c r="D243" s="231" t="s">
        <v>149</v>
      </c>
      <c r="E243" s="40"/>
      <c r="F243" s="232" t="s">
        <v>681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149</v>
      </c>
      <c r="AU243" s="17" t="s">
        <v>89</v>
      </c>
    </row>
    <row r="244" s="12" customFormat="1" ht="22.8" customHeight="1">
      <c r="A244" s="12"/>
      <c r="B244" s="202"/>
      <c r="C244" s="203"/>
      <c r="D244" s="204" t="s">
        <v>78</v>
      </c>
      <c r="E244" s="216" t="s">
        <v>683</v>
      </c>
      <c r="F244" s="216" t="s">
        <v>684</v>
      </c>
      <c r="G244" s="203"/>
      <c r="H244" s="203"/>
      <c r="I244" s="206"/>
      <c r="J244" s="217">
        <f>BK244</f>
        <v>0</v>
      </c>
      <c r="K244" s="203"/>
      <c r="L244" s="208"/>
      <c r="M244" s="209"/>
      <c r="N244" s="210"/>
      <c r="O244" s="210"/>
      <c r="P244" s="211">
        <f>SUM(P245:P248)</f>
        <v>0</v>
      </c>
      <c r="Q244" s="210"/>
      <c r="R244" s="211">
        <f>SUM(R245:R248)</f>
        <v>0</v>
      </c>
      <c r="S244" s="210"/>
      <c r="T244" s="212">
        <f>SUM(T245:T248)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3" t="s">
        <v>87</v>
      </c>
      <c r="AT244" s="214" t="s">
        <v>78</v>
      </c>
      <c r="AU244" s="214" t="s">
        <v>87</v>
      </c>
      <c r="AY244" s="213" t="s">
        <v>141</v>
      </c>
      <c r="BK244" s="215">
        <f>SUM(BK245:BK248)</f>
        <v>0</v>
      </c>
    </row>
    <row r="245" s="2" customFormat="1" ht="24.15" customHeight="1">
      <c r="A245" s="38"/>
      <c r="B245" s="39"/>
      <c r="C245" s="218" t="s">
        <v>275</v>
      </c>
      <c r="D245" s="218" t="s">
        <v>143</v>
      </c>
      <c r="E245" s="219" t="s">
        <v>685</v>
      </c>
      <c r="F245" s="220" t="s">
        <v>686</v>
      </c>
      <c r="G245" s="221" t="s">
        <v>146</v>
      </c>
      <c r="H245" s="222">
        <v>58</v>
      </c>
      <c r="I245" s="223"/>
      <c r="J245" s="224">
        <f>ROUND(I245*H245,2)</f>
        <v>0</v>
      </c>
      <c r="K245" s="220" t="s">
        <v>147</v>
      </c>
      <c r="L245" s="44"/>
      <c r="M245" s="225" t="s">
        <v>1</v>
      </c>
      <c r="N245" s="226" t="s">
        <v>44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148</v>
      </c>
      <c r="AT245" s="229" t="s">
        <v>143</v>
      </c>
      <c r="AU245" s="229" t="s">
        <v>89</v>
      </c>
      <c r="AY245" s="17" t="s">
        <v>141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87</v>
      </c>
      <c r="BK245" s="230">
        <f>ROUND(I245*H245,2)</f>
        <v>0</v>
      </c>
      <c r="BL245" s="17" t="s">
        <v>148</v>
      </c>
      <c r="BM245" s="229" t="s">
        <v>687</v>
      </c>
    </row>
    <row r="246" s="2" customFormat="1">
      <c r="A246" s="38"/>
      <c r="B246" s="39"/>
      <c r="C246" s="40"/>
      <c r="D246" s="231" t="s">
        <v>149</v>
      </c>
      <c r="E246" s="40"/>
      <c r="F246" s="232" t="s">
        <v>688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149</v>
      </c>
      <c r="AU246" s="17" t="s">
        <v>89</v>
      </c>
    </row>
    <row r="247" s="2" customFormat="1" ht="21.75" customHeight="1">
      <c r="A247" s="38"/>
      <c r="B247" s="39"/>
      <c r="C247" s="271" t="s">
        <v>689</v>
      </c>
      <c r="D247" s="271" t="s">
        <v>344</v>
      </c>
      <c r="E247" s="272" t="s">
        <v>690</v>
      </c>
      <c r="F247" s="273" t="s">
        <v>691</v>
      </c>
      <c r="G247" s="274" t="s">
        <v>344</v>
      </c>
      <c r="H247" s="275">
        <v>58</v>
      </c>
      <c r="I247" s="276"/>
      <c r="J247" s="277">
        <f>ROUND(I247*H247,2)</f>
        <v>0</v>
      </c>
      <c r="K247" s="273" t="s">
        <v>553</v>
      </c>
      <c r="L247" s="278"/>
      <c r="M247" s="279" t="s">
        <v>1</v>
      </c>
      <c r="N247" s="280" t="s">
        <v>44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167</v>
      </c>
      <c r="AT247" s="229" t="s">
        <v>344</v>
      </c>
      <c r="AU247" s="229" t="s">
        <v>89</v>
      </c>
      <c r="AY247" s="17" t="s">
        <v>141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87</v>
      </c>
      <c r="BK247" s="230">
        <f>ROUND(I247*H247,2)</f>
        <v>0</v>
      </c>
      <c r="BL247" s="17" t="s">
        <v>148</v>
      </c>
      <c r="BM247" s="229" t="s">
        <v>692</v>
      </c>
    </row>
    <row r="248" s="2" customFormat="1">
      <c r="A248" s="38"/>
      <c r="B248" s="39"/>
      <c r="C248" s="40"/>
      <c r="D248" s="231" t="s">
        <v>149</v>
      </c>
      <c r="E248" s="40"/>
      <c r="F248" s="232" t="s">
        <v>691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149</v>
      </c>
      <c r="AU248" s="17" t="s">
        <v>89</v>
      </c>
    </row>
    <row r="249" s="12" customFormat="1" ht="22.8" customHeight="1">
      <c r="A249" s="12"/>
      <c r="B249" s="202"/>
      <c r="C249" s="203"/>
      <c r="D249" s="204" t="s">
        <v>78</v>
      </c>
      <c r="E249" s="216" t="s">
        <v>693</v>
      </c>
      <c r="F249" s="216" t="s">
        <v>694</v>
      </c>
      <c r="G249" s="203"/>
      <c r="H249" s="203"/>
      <c r="I249" s="206"/>
      <c r="J249" s="217">
        <f>BK249</f>
        <v>0</v>
      </c>
      <c r="K249" s="203"/>
      <c r="L249" s="208"/>
      <c r="M249" s="209"/>
      <c r="N249" s="210"/>
      <c r="O249" s="210"/>
      <c r="P249" s="211">
        <f>SUM(P250:P273)</f>
        <v>0</v>
      </c>
      <c r="Q249" s="210"/>
      <c r="R249" s="211">
        <f>SUM(R250:R273)</f>
        <v>2.8018360000000002</v>
      </c>
      <c r="S249" s="210"/>
      <c r="T249" s="212">
        <f>SUM(T250:T273)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3" t="s">
        <v>87</v>
      </c>
      <c r="AT249" s="214" t="s">
        <v>78</v>
      </c>
      <c r="AU249" s="214" t="s">
        <v>87</v>
      </c>
      <c r="AY249" s="213" t="s">
        <v>141</v>
      </c>
      <c r="BK249" s="215">
        <f>SUM(BK250:BK273)</f>
        <v>0</v>
      </c>
    </row>
    <row r="250" s="2" customFormat="1" ht="24.15" customHeight="1">
      <c r="A250" s="38"/>
      <c r="B250" s="39"/>
      <c r="C250" s="218" t="s">
        <v>281</v>
      </c>
      <c r="D250" s="218" t="s">
        <v>143</v>
      </c>
      <c r="E250" s="219" t="s">
        <v>695</v>
      </c>
      <c r="F250" s="220" t="s">
        <v>696</v>
      </c>
      <c r="G250" s="221" t="s">
        <v>146</v>
      </c>
      <c r="H250" s="222">
        <v>20</v>
      </c>
      <c r="I250" s="223"/>
      <c r="J250" s="224">
        <f>ROUND(I250*H250,2)</f>
        <v>0</v>
      </c>
      <c r="K250" s="220" t="s">
        <v>147</v>
      </c>
      <c r="L250" s="44"/>
      <c r="M250" s="225" t="s">
        <v>1</v>
      </c>
      <c r="N250" s="226" t="s">
        <v>44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148</v>
      </c>
      <c r="AT250" s="229" t="s">
        <v>143</v>
      </c>
      <c r="AU250" s="229" t="s">
        <v>89</v>
      </c>
      <c r="AY250" s="17" t="s">
        <v>141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87</v>
      </c>
      <c r="BK250" s="230">
        <f>ROUND(I250*H250,2)</f>
        <v>0</v>
      </c>
      <c r="BL250" s="17" t="s">
        <v>148</v>
      </c>
      <c r="BM250" s="229" t="s">
        <v>697</v>
      </c>
    </row>
    <row r="251" s="2" customFormat="1">
      <c r="A251" s="38"/>
      <c r="B251" s="39"/>
      <c r="C251" s="40"/>
      <c r="D251" s="231" t="s">
        <v>149</v>
      </c>
      <c r="E251" s="40"/>
      <c r="F251" s="232" t="s">
        <v>698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149</v>
      </c>
      <c r="AU251" s="17" t="s">
        <v>89</v>
      </c>
    </row>
    <row r="252" s="2" customFormat="1" ht="24.15" customHeight="1">
      <c r="A252" s="38"/>
      <c r="B252" s="39"/>
      <c r="C252" s="218" t="s">
        <v>699</v>
      </c>
      <c r="D252" s="218" t="s">
        <v>143</v>
      </c>
      <c r="E252" s="219" t="s">
        <v>700</v>
      </c>
      <c r="F252" s="220" t="s">
        <v>701</v>
      </c>
      <c r="G252" s="221" t="s">
        <v>146</v>
      </c>
      <c r="H252" s="222">
        <v>20</v>
      </c>
      <c r="I252" s="223"/>
      <c r="J252" s="224">
        <f>ROUND(I252*H252,2)</f>
        <v>0</v>
      </c>
      <c r="K252" s="220" t="s">
        <v>147</v>
      </c>
      <c r="L252" s="44"/>
      <c r="M252" s="225" t="s">
        <v>1</v>
      </c>
      <c r="N252" s="226" t="s">
        <v>44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148</v>
      </c>
      <c r="AT252" s="229" t="s">
        <v>143</v>
      </c>
      <c r="AU252" s="229" t="s">
        <v>89</v>
      </c>
      <c r="AY252" s="17" t="s">
        <v>141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87</v>
      </c>
      <c r="BK252" s="230">
        <f>ROUND(I252*H252,2)</f>
        <v>0</v>
      </c>
      <c r="BL252" s="17" t="s">
        <v>148</v>
      </c>
      <c r="BM252" s="229" t="s">
        <v>90</v>
      </c>
    </row>
    <row r="253" s="2" customFormat="1">
      <c r="A253" s="38"/>
      <c r="B253" s="39"/>
      <c r="C253" s="40"/>
      <c r="D253" s="231" t="s">
        <v>149</v>
      </c>
      <c r="E253" s="40"/>
      <c r="F253" s="232" t="s">
        <v>702</v>
      </c>
      <c r="G253" s="40"/>
      <c r="H253" s="40"/>
      <c r="I253" s="233"/>
      <c r="J253" s="40"/>
      <c r="K253" s="40"/>
      <c r="L253" s="44"/>
      <c r="M253" s="234"/>
      <c r="N253" s="235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149</v>
      </c>
      <c r="AU253" s="17" t="s">
        <v>89</v>
      </c>
    </row>
    <row r="254" s="2" customFormat="1" ht="24.15" customHeight="1">
      <c r="A254" s="38"/>
      <c r="B254" s="39"/>
      <c r="C254" s="218" t="s">
        <v>623</v>
      </c>
      <c r="D254" s="218" t="s">
        <v>143</v>
      </c>
      <c r="E254" s="219" t="s">
        <v>703</v>
      </c>
      <c r="F254" s="220" t="s">
        <v>704</v>
      </c>
      <c r="G254" s="221" t="s">
        <v>146</v>
      </c>
      <c r="H254" s="222">
        <v>20</v>
      </c>
      <c r="I254" s="223"/>
      <c r="J254" s="224">
        <f>ROUND(I254*H254,2)</f>
        <v>0</v>
      </c>
      <c r="K254" s="220" t="s">
        <v>147</v>
      </c>
      <c r="L254" s="44"/>
      <c r="M254" s="225" t="s">
        <v>1</v>
      </c>
      <c r="N254" s="226" t="s">
        <v>44</v>
      </c>
      <c r="O254" s="91"/>
      <c r="P254" s="227">
        <f>O254*H254</f>
        <v>0</v>
      </c>
      <c r="Q254" s="227">
        <v>0.14000000000000001</v>
      </c>
      <c r="R254" s="227">
        <f>Q254*H254</f>
        <v>2.8000000000000003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148</v>
      </c>
      <c r="AT254" s="229" t="s">
        <v>143</v>
      </c>
      <c r="AU254" s="229" t="s">
        <v>89</v>
      </c>
      <c r="AY254" s="17" t="s">
        <v>141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87</v>
      </c>
      <c r="BK254" s="230">
        <f>ROUND(I254*H254,2)</f>
        <v>0</v>
      </c>
      <c r="BL254" s="17" t="s">
        <v>148</v>
      </c>
      <c r="BM254" s="229" t="s">
        <v>705</v>
      </c>
    </row>
    <row r="255" s="2" customFormat="1">
      <c r="A255" s="38"/>
      <c r="B255" s="39"/>
      <c r="C255" s="40"/>
      <c r="D255" s="231" t="s">
        <v>149</v>
      </c>
      <c r="E255" s="40"/>
      <c r="F255" s="232" t="s">
        <v>706</v>
      </c>
      <c r="G255" s="40"/>
      <c r="H255" s="40"/>
      <c r="I255" s="233"/>
      <c r="J255" s="40"/>
      <c r="K255" s="40"/>
      <c r="L255" s="44"/>
      <c r="M255" s="234"/>
      <c r="N255" s="235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149</v>
      </c>
      <c r="AU255" s="17" t="s">
        <v>89</v>
      </c>
    </row>
    <row r="256" s="2" customFormat="1" ht="21.75" customHeight="1">
      <c r="A256" s="38"/>
      <c r="B256" s="39"/>
      <c r="C256" s="218" t="s">
        <v>707</v>
      </c>
      <c r="D256" s="218" t="s">
        <v>143</v>
      </c>
      <c r="E256" s="219" t="s">
        <v>708</v>
      </c>
      <c r="F256" s="220" t="s">
        <v>709</v>
      </c>
      <c r="G256" s="221" t="s">
        <v>146</v>
      </c>
      <c r="H256" s="222">
        <v>20</v>
      </c>
      <c r="I256" s="223"/>
      <c r="J256" s="224">
        <f>ROUND(I256*H256,2)</f>
        <v>0</v>
      </c>
      <c r="K256" s="220" t="s">
        <v>147</v>
      </c>
      <c r="L256" s="44"/>
      <c r="M256" s="225" t="s">
        <v>1</v>
      </c>
      <c r="N256" s="226" t="s">
        <v>44</v>
      </c>
      <c r="O256" s="91"/>
      <c r="P256" s="227">
        <f>O256*H256</f>
        <v>0</v>
      </c>
      <c r="Q256" s="227">
        <v>9.1799999999999995E-05</v>
      </c>
      <c r="R256" s="227">
        <f>Q256*H256</f>
        <v>0.001836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148</v>
      </c>
      <c r="AT256" s="229" t="s">
        <v>143</v>
      </c>
      <c r="AU256" s="229" t="s">
        <v>89</v>
      </c>
      <c r="AY256" s="17" t="s">
        <v>141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87</v>
      </c>
      <c r="BK256" s="230">
        <f>ROUND(I256*H256,2)</f>
        <v>0</v>
      </c>
      <c r="BL256" s="17" t="s">
        <v>148</v>
      </c>
      <c r="BM256" s="229" t="s">
        <v>710</v>
      </c>
    </row>
    <row r="257" s="2" customFormat="1">
      <c r="A257" s="38"/>
      <c r="B257" s="39"/>
      <c r="C257" s="40"/>
      <c r="D257" s="231" t="s">
        <v>149</v>
      </c>
      <c r="E257" s="40"/>
      <c r="F257" s="232" t="s">
        <v>711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149</v>
      </c>
      <c r="AU257" s="17" t="s">
        <v>89</v>
      </c>
    </row>
    <row r="258" s="2" customFormat="1" ht="24.15" customHeight="1">
      <c r="A258" s="38"/>
      <c r="B258" s="39"/>
      <c r="C258" s="218" t="s">
        <v>627</v>
      </c>
      <c r="D258" s="218" t="s">
        <v>143</v>
      </c>
      <c r="E258" s="219" t="s">
        <v>712</v>
      </c>
      <c r="F258" s="220" t="s">
        <v>713</v>
      </c>
      <c r="G258" s="221" t="s">
        <v>166</v>
      </c>
      <c r="H258" s="222">
        <v>7</v>
      </c>
      <c r="I258" s="223"/>
      <c r="J258" s="224">
        <f>ROUND(I258*H258,2)</f>
        <v>0</v>
      </c>
      <c r="K258" s="220" t="s">
        <v>147</v>
      </c>
      <c r="L258" s="44"/>
      <c r="M258" s="225" t="s">
        <v>1</v>
      </c>
      <c r="N258" s="226" t="s">
        <v>44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148</v>
      </c>
      <c r="AT258" s="229" t="s">
        <v>143</v>
      </c>
      <c r="AU258" s="229" t="s">
        <v>89</v>
      </c>
      <c r="AY258" s="17" t="s">
        <v>141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87</v>
      </c>
      <c r="BK258" s="230">
        <f>ROUND(I258*H258,2)</f>
        <v>0</v>
      </c>
      <c r="BL258" s="17" t="s">
        <v>148</v>
      </c>
      <c r="BM258" s="229" t="s">
        <v>714</v>
      </c>
    </row>
    <row r="259" s="2" customFormat="1">
      <c r="A259" s="38"/>
      <c r="B259" s="39"/>
      <c r="C259" s="40"/>
      <c r="D259" s="231" t="s">
        <v>149</v>
      </c>
      <c r="E259" s="40"/>
      <c r="F259" s="232" t="s">
        <v>715</v>
      </c>
      <c r="G259" s="40"/>
      <c r="H259" s="40"/>
      <c r="I259" s="233"/>
      <c r="J259" s="40"/>
      <c r="K259" s="40"/>
      <c r="L259" s="44"/>
      <c r="M259" s="234"/>
      <c r="N259" s="235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149</v>
      </c>
      <c r="AU259" s="17" t="s">
        <v>89</v>
      </c>
    </row>
    <row r="260" s="2" customFormat="1" ht="24.15" customHeight="1">
      <c r="A260" s="38"/>
      <c r="B260" s="39"/>
      <c r="C260" s="271" t="s">
        <v>716</v>
      </c>
      <c r="D260" s="271" t="s">
        <v>344</v>
      </c>
      <c r="E260" s="272" t="s">
        <v>717</v>
      </c>
      <c r="F260" s="273" t="s">
        <v>718</v>
      </c>
      <c r="G260" s="274" t="s">
        <v>240</v>
      </c>
      <c r="H260" s="275">
        <v>3.4649999999999999</v>
      </c>
      <c r="I260" s="276"/>
      <c r="J260" s="277">
        <f>ROUND(I260*H260,2)</f>
        <v>0</v>
      </c>
      <c r="K260" s="273" t="s">
        <v>553</v>
      </c>
      <c r="L260" s="278"/>
      <c r="M260" s="279" t="s">
        <v>1</v>
      </c>
      <c r="N260" s="280" t="s">
        <v>44</v>
      </c>
      <c r="O260" s="91"/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167</v>
      </c>
      <c r="AT260" s="229" t="s">
        <v>344</v>
      </c>
      <c r="AU260" s="229" t="s">
        <v>89</v>
      </c>
      <c r="AY260" s="17" t="s">
        <v>141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87</v>
      </c>
      <c r="BK260" s="230">
        <f>ROUND(I260*H260,2)</f>
        <v>0</v>
      </c>
      <c r="BL260" s="17" t="s">
        <v>148</v>
      </c>
      <c r="BM260" s="229" t="s">
        <v>719</v>
      </c>
    </row>
    <row r="261" s="2" customFormat="1">
      <c r="A261" s="38"/>
      <c r="B261" s="39"/>
      <c r="C261" s="40"/>
      <c r="D261" s="231" t="s">
        <v>149</v>
      </c>
      <c r="E261" s="40"/>
      <c r="F261" s="232" t="s">
        <v>718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149</v>
      </c>
      <c r="AU261" s="17" t="s">
        <v>89</v>
      </c>
    </row>
    <row r="262" s="13" customFormat="1">
      <c r="A262" s="13"/>
      <c r="B262" s="236"/>
      <c r="C262" s="237"/>
      <c r="D262" s="231" t="s">
        <v>151</v>
      </c>
      <c r="E262" s="238" t="s">
        <v>1</v>
      </c>
      <c r="F262" s="239" t="s">
        <v>720</v>
      </c>
      <c r="G262" s="237"/>
      <c r="H262" s="240">
        <v>3.4649999999999999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151</v>
      </c>
      <c r="AU262" s="246" t="s">
        <v>89</v>
      </c>
      <c r="AV262" s="13" t="s">
        <v>89</v>
      </c>
      <c r="AW262" s="13" t="s">
        <v>36</v>
      </c>
      <c r="AX262" s="13" t="s">
        <v>87</v>
      </c>
      <c r="AY262" s="246" t="s">
        <v>141</v>
      </c>
    </row>
    <row r="263" s="2" customFormat="1" ht="24.15" customHeight="1">
      <c r="A263" s="38"/>
      <c r="B263" s="39"/>
      <c r="C263" s="271" t="s">
        <v>630</v>
      </c>
      <c r="D263" s="271" t="s">
        <v>344</v>
      </c>
      <c r="E263" s="272" t="s">
        <v>721</v>
      </c>
      <c r="F263" s="273" t="s">
        <v>722</v>
      </c>
      <c r="G263" s="274" t="s">
        <v>240</v>
      </c>
      <c r="H263" s="275">
        <v>2.1800000000000002</v>
      </c>
      <c r="I263" s="276"/>
      <c r="J263" s="277">
        <f>ROUND(I263*H263,2)</f>
        <v>0</v>
      </c>
      <c r="K263" s="273" t="s">
        <v>553</v>
      </c>
      <c r="L263" s="278"/>
      <c r="M263" s="279" t="s">
        <v>1</v>
      </c>
      <c r="N263" s="280" t="s">
        <v>44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167</v>
      </c>
      <c r="AT263" s="229" t="s">
        <v>344</v>
      </c>
      <c r="AU263" s="229" t="s">
        <v>89</v>
      </c>
      <c r="AY263" s="17" t="s">
        <v>141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87</v>
      </c>
      <c r="BK263" s="230">
        <f>ROUND(I263*H263,2)</f>
        <v>0</v>
      </c>
      <c r="BL263" s="17" t="s">
        <v>148</v>
      </c>
      <c r="BM263" s="229" t="s">
        <v>723</v>
      </c>
    </row>
    <row r="264" s="2" customFormat="1">
      <c r="A264" s="38"/>
      <c r="B264" s="39"/>
      <c r="C264" s="40"/>
      <c r="D264" s="231" t="s">
        <v>149</v>
      </c>
      <c r="E264" s="40"/>
      <c r="F264" s="232" t="s">
        <v>722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149</v>
      </c>
      <c r="AU264" s="17" t="s">
        <v>89</v>
      </c>
    </row>
    <row r="265" s="13" customFormat="1">
      <c r="A265" s="13"/>
      <c r="B265" s="236"/>
      <c r="C265" s="237"/>
      <c r="D265" s="231" t="s">
        <v>151</v>
      </c>
      <c r="E265" s="238" t="s">
        <v>1</v>
      </c>
      <c r="F265" s="239" t="s">
        <v>724</v>
      </c>
      <c r="G265" s="237"/>
      <c r="H265" s="240">
        <v>2.1800000000000002</v>
      </c>
      <c r="I265" s="241"/>
      <c r="J265" s="237"/>
      <c r="K265" s="237"/>
      <c r="L265" s="242"/>
      <c r="M265" s="243"/>
      <c r="N265" s="244"/>
      <c r="O265" s="244"/>
      <c r="P265" s="244"/>
      <c r="Q265" s="244"/>
      <c r="R265" s="244"/>
      <c r="S265" s="244"/>
      <c r="T265" s="24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6" t="s">
        <v>151</v>
      </c>
      <c r="AU265" s="246" t="s">
        <v>89</v>
      </c>
      <c r="AV265" s="13" t="s">
        <v>89</v>
      </c>
      <c r="AW265" s="13" t="s">
        <v>36</v>
      </c>
      <c r="AX265" s="13" t="s">
        <v>87</v>
      </c>
      <c r="AY265" s="246" t="s">
        <v>141</v>
      </c>
    </row>
    <row r="266" s="2" customFormat="1" ht="24.15" customHeight="1">
      <c r="A266" s="38"/>
      <c r="B266" s="39"/>
      <c r="C266" s="271" t="s">
        <v>725</v>
      </c>
      <c r="D266" s="271" t="s">
        <v>344</v>
      </c>
      <c r="E266" s="272" t="s">
        <v>726</v>
      </c>
      <c r="F266" s="273" t="s">
        <v>727</v>
      </c>
      <c r="G266" s="274" t="s">
        <v>240</v>
      </c>
      <c r="H266" s="275">
        <v>2.7999999999999998</v>
      </c>
      <c r="I266" s="276"/>
      <c r="J266" s="277">
        <f>ROUND(I266*H266,2)</f>
        <v>0</v>
      </c>
      <c r="K266" s="273" t="s">
        <v>553</v>
      </c>
      <c r="L266" s="278"/>
      <c r="M266" s="279" t="s">
        <v>1</v>
      </c>
      <c r="N266" s="280" t="s">
        <v>44</v>
      </c>
      <c r="O266" s="91"/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167</v>
      </c>
      <c r="AT266" s="229" t="s">
        <v>344</v>
      </c>
      <c r="AU266" s="229" t="s">
        <v>89</v>
      </c>
      <c r="AY266" s="17" t="s">
        <v>141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87</v>
      </c>
      <c r="BK266" s="230">
        <f>ROUND(I266*H266,2)</f>
        <v>0</v>
      </c>
      <c r="BL266" s="17" t="s">
        <v>148</v>
      </c>
      <c r="BM266" s="229" t="s">
        <v>728</v>
      </c>
    </row>
    <row r="267" s="2" customFormat="1">
      <c r="A267" s="38"/>
      <c r="B267" s="39"/>
      <c r="C267" s="40"/>
      <c r="D267" s="231" t="s">
        <v>149</v>
      </c>
      <c r="E267" s="40"/>
      <c r="F267" s="232" t="s">
        <v>727</v>
      </c>
      <c r="G267" s="40"/>
      <c r="H267" s="40"/>
      <c r="I267" s="233"/>
      <c r="J267" s="40"/>
      <c r="K267" s="40"/>
      <c r="L267" s="44"/>
      <c r="M267" s="234"/>
      <c r="N267" s="235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149</v>
      </c>
      <c r="AU267" s="17" t="s">
        <v>89</v>
      </c>
    </row>
    <row r="268" s="13" customFormat="1">
      <c r="A268" s="13"/>
      <c r="B268" s="236"/>
      <c r="C268" s="237"/>
      <c r="D268" s="231" t="s">
        <v>151</v>
      </c>
      <c r="E268" s="238" t="s">
        <v>1</v>
      </c>
      <c r="F268" s="239" t="s">
        <v>729</v>
      </c>
      <c r="G268" s="237"/>
      <c r="H268" s="240">
        <v>2.7999999999999998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6" t="s">
        <v>151</v>
      </c>
      <c r="AU268" s="246" t="s">
        <v>89</v>
      </c>
      <c r="AV268" s="13" t="s">
        <v>89</v>
      </c>
      <c r="AW268" s="13" t="s">
        <v>36</v>
      </c>
      <c r="AX268" s="13" t="s">
        <v>87</v>
      </c>
      <c r="AY268" s="246" t="s">
        <v>141</v>
      </c>
    </row>
    <row r="269" s="2" customFormat="1" ht="24.15" customHeight="1">
      <c r="A269" s="38"/>
      <c r="B269" s="39"/>
      <c r="C269" s="271" t="s">
        <v>634</v>
      </c>
      <c r="D269" s="271" t="s">
        <v>344</v>
      </c>
      <c r="E269" s="272" t="s">
        <v>730</v>
      </c>
      <c r="F269" s="273" t="s">
        <v>731</v>
      </c>
      <c r="G269" s="274" t="s">
        <v>240</v>
      </c>
      <c r="H269" s="275">
        <v>2.52</v>
      </c>
      <c r="I269" s="276"/>
      <c r="J269" s="277">
        <f>ROUND(I269*H269,2)</f>
        <v>0</v>
      </c>
      <c r="K269" s="273" t="s">
        <v>553</v>
      </c>
      <c r="L269" s="278"/>
      <c r="M269" s="279" t="s">
        <v>1</v>
      </c>
      <c r="N269" s="280" t="s">
        <v>44</v>
      </c>
      <c r="O269" s="91"/>
      <c r="P269" s="227">
        <f>O269*H269</f>
        <v>0</v>
      </c>
      <c r="Q269" s="227">
        <v>0</v>
      </c>
      <c r="R269" s="227">
        <f>Q269*H269</f>
        <v>0</v>
      </c>
      <c r="S269" s="227">
        <v>0</v>
      </c>
      <c r="T269" s="228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9" t="s">
        <v>167</v>
      </c>
      <c r="AT269" s="229" t="s">
        <v>344</v>
      </c>
      <c r="AU269" s="229" t="s">
        <v>89</v>
      </c>
      <c r="AY269" s="17" t="s">
        <v>141</v>
      </c>
      <c r="BE269" s="230">
        <f>IF(N269="základní",J269,0)</f>
        <v>0</v>
      </c>
      <c r="BF269" s="230">
        <f>IF(N269="snížená",J269,0)</f>
        <v>0</v>
      </c>
      <c r="BG269" s="230">
        <f>IF(N269="zákl. přenesená",J269,0)</f>
        <v>0</v>
      </c>
      <c r="BH269" s="230">
        <f>IF(N269="sníž. přenesená",J269,0)</f>
        <v>0</v>
      </c>
      <c r="BI269" s="230">
        <f>IF(N269="nulová",J269,0)</f>
        <v>0</v>
      </c>
      <c r="BJ269" s="17" t="s">
        <v>87</v>
      </c>
      <c r="BK269" s="230">
        <f>ROUND(I269*H269,2)</f>
        <v>0</v>
      </c>
      <c r="BL269" s="17" t="s">
        <v>148</v>
      </c>
      <c r="BM269" s="229" t="s">
        <v>732</v>
      </c>
    </row>
    <row r="270" s="2" customFormat="1">
      <c r="A270" s="38"/>
      <c r="B270" s="39"/>
      <c r="C270" s="40"/>
      <c r="D270" s="231" t="s">
        <v>149</v>
      </c>
      <c r="E270" s="40"/>
      <c r="F270" s="232" t="s">
        <v>731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149</v>
      </c>
      <c r="AU270" s="17" t="s">
        <v>89</v>
      </c>
    </row>
    <row r="271" s="13" customFormat="1">
      <c r="A271" s="13"/>
      <c r="B271" s="236"/>
      <c r="C271" s="237"/>
      <c r="D271" s="231" t="s">
        <v>151</v>
      </c>
      <c r="E271" s="238" t="s">
        <v>1</v>
      </c>
      <c r="F271" s="239" t="s">
        <v>733</v>
      </c>
      <c r="G271" s="237"/>
      <c r="H271" s="240">
        <v>2.52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6" t="s">
        <v>151</v>
      </c>
      <c r="AU271" s="246" t="s">
        <v>89</v>
      </c>
      <c r="AV271" s="13" t="s">
        <v>89</v>
      </c>
      <c r="AW271" s="13" t="s">
        <v>36</v>
      </c>
      <c r="AX271" s="13" t="s">
        <v>87</v>
      </c>
      <c r="AY271" s="246" t="s">
        <v>141</v>
      </c>
    </row>
    <row r="272" s="2" customFormat="1" ht="24.15" customHeight="1">
      <c r="A272" s="38"/>
      <c r="B272" s="39"/>
      <c r="C272" s="271" t="s">
        <v>734</v>
      </c>
      <c r="D272" s="271" t="s">
        <v>344</v>
      </c>
      <c r="E272" s="272" t="s">
        <v>735</v>
      </c>
      <c r="F272" s="273" t="s">
        <v>736</v>
      </c>
      <c r="G272" s="274" t="s">
        <v>344</v>
      </c>
      <c r="H272" s="275">
        <v>20</v>
      </c>
      <c r="I272" s="276"/>
      <c r="J272" s="277">
        <f>ROUND(I272*H272,2)</f>
        <v>0</v>
      </c>
      <c r="K272" s="273" t="s">
        <v>553</v>
      </c>
      <c r="L272" s="278"/>
      <c r="M272" s="279" t="s">
        <v>1</v>
      </c>
      <c r="N272" s="280" t="s">
        <v>44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167</v>
      </c>
      <c r="AT272" s="229" t="s">
        <v>344</v>
      </c>
      <c r="AU272" s="229" t="s">
        <v>89</v>
      </c>
      <c r="AY272" s="17" t="s">
        <v>141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87</v>
      </c>
      <c r="BK272" s="230">
        <f>ROUND(I272*H272,2)</f>
        <v>0</v>
      </c>
      <c r="BL272" s="17" t="s">
        <v>148</v>
      </c>
      <c r="BM272" s="229" t="s">
        <v>737</v>
      </c>
    </row>
    <row r="273" s="2" customFormat="1">
      <c r="A273" s="38"/>
      <c r="B273" s="39"/>
      <c r="C273" s="40"/>
      <c r="D273" s="231" t="s">
        <v>149</v>
      </c>
      <c r="E273" s="40"/>
      <c r="F273" s="232" t="s">
        <v>736</v>
      </c>
      <c r="G273" s="40"/>
      <c r="H273" s="40"/>
      <c r="I273" s="233"/>
      <c r="J273" s="40"/>
      <c r="K273" s="40"/>
      <c r="L273" s="44"/>
      <c r="M273" s="234"/>
      <c r="N273" s="235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149</v>
      </c>
      <c r="AU273" s="17" t="s">
        <v>89</v>
      </c>
    </row>
    <row r="274" s="12" customFormat="1" ht="22.8" customHeight="1">
      <c r="A274" s="12"/>
      <c r="B274" s="202"/>
      <c r="C274" s="203"/>
      <c r="D274" s="204" t="s">
        <v>78</v>
      </c>
      <c r="E274" s="216" t="s">
        <v>738</v>
      </c>
      <c r="F274" s="216" t="s">
        <v>739</v>
      </c>
      <c r="G274" s="203"/>
      <c r="H274" s="203"/>
      <c r="I274" s="206"/>
      <c r="J274" s="217">
        <f>BK274</f>
        <v>0</v>
      </c>
      <c r="K274" s="203"/>
      <c r="L274" s="208"/>
      <c r="M274" s="209"/>
      <c r="N274" s="210"/>
      <c r="O274" s="210"/>
      <c r="P274" s="211">
        <f>SUM(P275:P286)</f>
        <v>0</v>
      </c>
      <c r="Q274" s="210"/>
      <c r="R274" s="211">
        <f>SUM(R275:R286)</f>
        <v>2.5424887644000003</v>
      </c>
      <c r="S274" s="210"/>
      <c r="T274" s="212">
        <f>SUM(T275:T286)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3" t="s">
        <v>87</v>
      </c>
      <c r="AT274" s="214" t="s">
        <v>78</v>
      </c>
      <c r="AU274" s="214" t="s">
        <v>87</v>
      </c>
      <c r="AY274" s="213" t="s">
        <v>141</v>
      </c>
      <c r="BK274" s="215">
        <f>SUM(BK275:BK286)</f>
        <v>0</v>
      </c>
    </row>
    <row r="275" s="2" customFormat="1" ht="24.15" customHeight="1">
      <c r="A275" s="38"/>
      <c r="B275" s="39"/>
      <c r="C275" s="218" t="s">
        <v>637</v>
      </c>
      <c r="D275" s="218" t="s">
        <v>143</v>
      </c>
      <c r="E275" s="219" t="s">
        <v>740</v>
      </c>
      <c r="F275" s="220" t="s">
        <v>741</v>
      </c>
      <c r="G275" s="221" t="s">
        <v>146</v>
      </c>
      <c r="H275" s="222">
        <v>2</v>
      </c>
      <c r="I275" s="223"/>
      <c r="J275" s="224">
        <f>ROUND(I275*H275,2)</f>
        <v>0</v>
      </c>
      <c r="K275" s="220" t="s">
        <v>147</v>
      </c>
      <c r="L275" s="44"/>
      <c r="M275" s="225" t="s">
        <v>1</v>
      </c>
      <c r="N275" s="226" t="s">
        <v>44</v>
      </c>
      <c r="O275" s="91"/>
      <c r="P275" s="227">
        <f>O275*H275</f>
        <v>0</v>
      </c>
      <c r="Q275" s="227">
        <v>3.2169999999999999E-05</v>
      </c>
      <c r="R275" s="227">
        <f>Q275*H275</f>
        <v>6.4339999999999997E-05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148</v>
      </c>
      <c r="AT275" s="229" t="s">
        <v>143</v>
      </c>
      <c r="AU275" s="229" t="s">
        <v>89</v>
      </c>
      <c r="AY275" s="17" t="s">
        <v>141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87</v>
      </c>
      <c r="BK275" s="230">
        <f>ROUND(I275*H275,2)</f>
        <v>0</v>
      </c>
      <c r="BL275" s="17" t="s">
        <v>148</v>
      </c>
      <c r="BM275" s="229" t="s">
        <v>742</v>
      </c>
    </row>
    <row r="276" s="2" customFormat="1">
      <c r="A276" s="38"/>
      <c r="B276" s="39"/>
      <c r="C276" s="40"/>
      <c r="D276" s="231" t="s">
        <v>149</v>
      </c>
      <c r="E276" s="40"/>
      <c r="F276" s="232" t="s">
        <v>743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149</v>
      </c>
      <c r="AU276" s="17" t="s">
        <v>89</v>
      </c>
    </row>
    <row r="277" s="2" customFormat="1" ht="24.15" customHeight="1">
      <c r="A277" s="38"/>
      <c r="B277" s="39"/>
      <c r="C277" s="218" t="s">
        <v>744</v>
      </c>
      <c r="D277" s="218" t="s">
        <v>143</v>
      </c>
      <c r="E277" s="219" t="s">
        <v>745</v>
      </c>
      <c r="F277" s="220" t="s">
        <v>746</v>
      </c>
      <c r="G277" s="221" t="s">
        <v>201</v>
      </c>
      <c r="H277" s="222">
        <v>0.56000000000000005</v>
      </c>
      <c r="I277" s="223"/>
      <c r="J277" s="224">
        <f>ROUND(I277*H277,2)</f>
        <v>0</v>
      </c>
      <c r="K277" s="220" t="s">
        <v>147</v>
      </c>
      <c r="L277" s="44"/>
      <c r="M277" s="225" t="s">
        <v>1</v>
      </c>
      <c r="N277" s="226" t="s">
        <v>44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148</v>
      </c>
      <c r="AT277" s="229" t="s">
        <v>143</v>
      </c>
      <c r="AU277" s="229" t="s">
        <v>89</v>
      </c>
      <c r="AY277" s="17" t="s">
        <v>141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87</v>
      </c>
      <c r="BK277" s="230">
        <f>ROUND(I277*H277,2)</f>
        <v>0</v>
      </c>
      <c r="BL277" s="17" t="s">
        <v>148</v>
      </c>
      <c r="BM277" s="229" t="s">
        <v>747</v>
      </c>
    </row>
    <row r="278" s="2" customFormat="1">
      <c r="A278" s="38"/>
      <c r="B278" s="39"/>
      <c r="C278" s="40"/>
      <c r="D278" s="231" t="s">
        <v>149</v>
      </c>
      <c r="E278" s="40"/>
      <c r="F278" s="232" t="s">
        <v>748</v>
      </c>
      <c r="G278" s="40"/>
      <c r="H278" s="40"/>
      <c r="I278" s="233"/>
      <c r="J278" s="40"/>
      <c r="K278" s="40"/>
      <c r="L278" s="44"/>
      <c r="M278" s="234"/>
      <c r="N278" s="235"/>
      <c r="O278" s="91"/>
      <c r="P278" s="91"/>
      <c r="Q278" s="91"/>
      <c r="R278" s="91"/>
      <c r="S278" s="91"/>
      <c r="T278" s="92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149</v>
      </c>
      <c r="AU278" s="17" t="s">
        <v>89</v>
      </c>
    </row>
    <row r="279" s="2" customFormat="1" ht="24.15" customHeight="1">
      <c r="A279" s="38"/>
      <c r="B279" s="39"/>
      <c r="C279" s="218" t="s">
        <v>639</v>
      </c>
      <c r="D279" s="218" t="s">
        <v>143</v>
      </c>
      <c r="E279" s="219" t="s">
        <v>749</v>
      </c>
      <c r="F279" s="220" t="s">
        <v>750</v>
      </c>
      <c r="G279" s="221" t="s">
        <v>201</v>
      </c>
      <c r="H279" s="222">
        <v>1.1000000000000001</v>
      </c>
      <c r="I279" s="223"/>
      <c r="J279" s="224">
        <f>ROUND(I279*H279,2)</f>
        <v>0</v>
      </c>
      <c r="K279" s="220" t="s">
        <v>147</v>
      </c>
      <c r="L279" s="44"/>
      <c r="M279" s="225" t="s">
        <v>1</v>
      </c>
      <c r="N279" s="226" t="s">
        <v>44</v>
      </c>
      <c r="O279" s="91"/>
      <c r="P279" s="227">
        <f>O279*H279</f>
        <v>0</v>
      </c>
      <c r="Q279" s="227">
        <v>2.3010222040000001</v>
      </c>
      <c r="R279" s="227">
        <f>Q279*H279</f>
        <v>2.5311244244000002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148</v>
      </c>
      <c r="AT279" s="229" t="s">
        <v>143</v>
      </c>
      <c r="AU279" s="229" t="s">
        <v>89</v>
      </c>
      <c r="AY279" s="17" t="s">
        <v>141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87</v>
      </c>
      <c r="BK279" s="230">
        <f>ROUND(I279*H279,2)</f>
        <v>0</v>
      </c>
      <c r="BL279" s="17" t="s">
        <v>148</v>
      </c>
      <c r="BM279" s="229" t="s">
        <v>751</v>
      </c>
    </row>
    <row r="280" s="2" customFormat="1">
      <c r="A280" s="38"/>
      <c r="B280" s="39"/>
      <c r="C280" s="40"/>
      <c r="D280" s="231" t="s">
        <v>149</v>
      </c>
      <c r="E280" s="40"/>
      <c r="F280" s="232" t="s">
        <v>752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149</v>
      </c>
      <c r="AU280" s="17" t="s">
        <v>89</v>
      </c>
    </row>
    <row r="281" s="2" customFormat="1" ht="24.15" customHeight="1">
      <c r="A281" s="38"/>
      <c r="B281" s="39"/>
      <c r="C281" s="271" t="s">
        <v>753</v>
      </c>
      <c r="D281" s="271" t="s">
        <v>344</v>
      </c>
      <c r="E281" s="272" t="s">
        <v>721</v>
      </c>
      <c r="F281" s="273" t="s">
        <v>722</v>
      </c>
      <c r="G281" s="274" t="s">
        <v>240</v>
      </c>
      <c r="H281" s="275">
        <v>0.434</v>
      </c>
      <c r="I281" s="276"/>
      <c r="J281" s="277">
        <f>ROUND(I281*H281,2)</f>
        <v>0</v>
      </c>
      <c r="K281" s="273" t="s">
        <v>553</v>
      </c>
      <c r="L281" s="278"/>
      <c r="M281" s="279" t="s">
        <v>1</v>
      </c>
      <c r="N281" s="280" t="s">
        <v>44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167</v>
      </c>
      <c r="AT281" s="229" t="s">
        <v>344</v>
      </c>
      <c r="AU281" s="229" t="s">
        <v>89</v>
      </c>
      <c r="AY281" s="17" t="s">
        <v>141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87</v>
      </c>
      <c r="BK281" s="230">
        <f>ROUND(I281*H281,2)</f>
        <v>0</v>
      </c>
      <c r="BL281" s="17" t="s">
        <v>148</v>
      </c>
      <c r="BM281" s="229" t="s">
        <v>754</v>
      </c>
    </row>
    <row r="282" s="2" customFormat="1">
      <c r="A282" s="38"/>
      <c r="B282" s="39"/>
      <c r="C282" s="40"/>
      <c r="D282" s="231" t="s">
        <v>149</v>
      </c>
      <c r="E282" s="40"/>
      <c r="F282" s="232" t="s">
        <v>722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149</v>
      </c>
      <c r="AU282" s="17" t="s">
        <v>89</v>
      </c>
    </row>
    <row r="283" s="2" customFormat="1" ht="24.15" customHeight="1">
      <c r="A283" s="38"/>
      <c r="B283" s="39"/>
      <c r="C283" s="271" t="s">
        <v>640</v>
      </c>
      <c r="D283" s="271" t="s">
        <v>344</v>
      </c>
      <c r="E283" s="272" t="s">
        <v>730</v>
      </c>
      <c r="F283" s="273" t="s">
        <v>731</v>
      </c>
      <c r="G283" s="274" t="s">
        <v>240</v>
      </c>
      <c r="H283" s="275">
        <v>0.504</v>
      </c>
      <c r="I283" s="276"/>
      <c r="J283" s="277">
        <f>ROUND(I283*H283,2)</f>
        <v>0</v>
      </c>
      <c r="K283" s="273" t="s">
        <v>553</v>
      </c>
      <c r="L283" s="278"/>
      <c r="M283" s="279" t="s">
        <v>1</v>
      </c>
      <c r="N283" s="280" t="s">
        <v>44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167</v>
      </c>
      <c r="AT283" s="229" t="s">
        <v>344</v>
      </c>
      <c r="AU283" s="229" t="s">
        <v>89</v>
      </c>
      <c r="AY283" s="17" t="s">
        <v>141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87</v>
      </c>
      <c r="BK283" s="230">
        <f>ROUND(I283*H283,2)</f>
        <v>0</v>
      </c>
      <c r="BL283" s="17" t="s">
        <v>148</v>
      </c>
      <c r="BM283" s="229" t="s">
        <v>755</v>
      </c>
    </row>
    <row r="284" s="2" customFormat="1">
      <c r="A284" s="38"/>
      <c r="B284" s="39"/>
      <c r="C284" s="40"/>
      <c r="D284" s="231" t="s">
        <v>149</v>
      </c>
      <c r="E284" s="40"/>
      <c r="F284" s="232" t="s">
        <v>731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149</v>
      </c>
      <c r="AU284" s="17" t="s">
        <v>89</v>
      </c>
    </row>
    <row r="285" s="2" customFormat="1" ht="21.75" customHeight="1">
      <c r="A285" s="38"/>
      <c r="B285" s="39"/>
      <c r="C285" s="271" t="s">
        <v>756</v>
      </c>
      <c r="D285" s="271" t="s">
        <v>344</v>
      </c>
      <c r="E285" s="272" t="s">
        <v>757</v>
      </c>
      <c r="F285" s="273" t="s">
        <v>758</v>
      </c>
      <c r="G285" s="274" t="s">
        <v>224</v>
      </c>
      <c r="H285" s="275">
        <v>2</v>
      </c>
      <c r="I285" s="276"/>
      <c r="J285" s="277">
        <f>ROUND(I285*H285,2)</f>
        <v>0</v>
      </c>
      <c r="K285" s="273" t="s">
        <v>147</v>
      </c>
      <c r="L285" s="278"/>
      <c r="M285" s="279" t="s">
        <v>1</v>
      </c>
      <c r="N285" s="280" t="s">
        <v>44</v>
      </c>
      <c r="O285" s="91"/>
      <c r="P285" s="227">
        <f>O285*H285</f>
        <v>0</v>
      </c>
      <c r="Q285" s="227">
        <v>0.0056499999999999996</v>
      </c>
      <c r="R285" s="227">
        <f>Q285*H285</f>
        <v>0.011299999999999999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167</v>
      </c>
      <c r="AT285" s="229" t="s">
        <v>344</v>
      </c>
      <c r="AU285" s="229" t="s">
        <v>89</v>
      </c>
      <c r="AY285" s="17" t="s">
        <v>141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87</v>
      </c>
      <c r="BK285" s="230">
        <f>ROUND(I285*H285,2)</f>
        <v>0</v>
      </c>
      <c r="BL285" s="17" t="s">
        <v>148</v>
      </c>
      <c r="BM285" s="229" t="s">
        <v>759</v>
      </c>
    </row>
    <row r="286" s="2" customFormat="1">
      <c r="A286" s="38"/>
      <c r="B286" s="39"/>
      <c r="C286" s="40"/>
      <c r="D286" s="231" t="s">
        <v>149</v>
      </c>
      <c r="E286" s="40"/>
      <c r="F286" s="232" t="s">
        <v>758</v>
      </c>
      <c r="G286" s="40"/>
      <c r="H286" s="40"/>
      <c r="I286" s="233"/>
      <c r="J286" s="40"/>
      <c r="K286" s="40"/>
      <c r="L286" s="44"/>
      <c r="M286" s="234"/>
      <c r="N286" s="235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149</v>
      </c>
      <c r="AU286" s="17" t="s">
        <v>89</v>
      </c>
    </row>
    <row r="287" s="12" customFormat="1" ht="22.8" customHeight="1">
      <c r="A287" s="12"/>
      <c r="B287" s="202"/>
      <c r="C287" s="203"/>
      <c r="D287" s="204" t="s">
        <v>78</v>
      </c>
      <c r="E287" s="216" t="s">
        <v>760</v>
      </c>
      <c r="F287" s="216" t="s">
        <v>761</v>
      </c>
      <c r="G287" s="203"/>
      <c r="H287" s="203"/>
      <c r="I287" s="206"/>
      <c r="J287" s="217">
        <f>BK287</f>
        <v>0</v>
      </c>
      <c r="K287" s="203"/>
      <c r="L287" s="208"/>
      <c r="M287" s="209"/>
      <c r="N287" s="210"/>
      <c r="O287" s="210"/>
      <c r="P287" s="211">
        <f>SUM(P288:P299)</f>
        <v>0</v>
      </c>
      <c r="Q287" s="210"/>
      <c r="R287" s="211">
        <f>SUM(R288:R299)</f>
        <v>3.3754588022480001</v>
      </c>
      <c r="S287" s="210"/>
      <c r="T287" s="212">
        <f>SUM(T288:T299)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3" t="s">
        <v>87</v>
      </c>
      <c r="AT287" s="214" t="s">
        <v>78</v>
      </c>
      <c r="AU287" s="214" t="s">
        <v>87</v>
      </c>
      <c r="AY287" s="213" t="s">
        <v>141</v>
      </c>
      <c r="BK287" s="215">
        <f>SUM(BK288:BK299)</f>
        <v>0</v>
      </c>
    </row>
    <row r="288" s="2" customFormat="1" ht="24.15" customHeight="1">
      <c r="A288" s="38"/>
      <c r="B288" s="39"/>
      <c r="C288" s="218" t="s">
        <v>642</v>
      </c>
      <c r="D288" s="218" t="s">
        <v>143</v>
      </c>
      <c r="E288" s="219" t="s">
        <v>740</v>
      </c>
      <c r="F288" s="220" t="s">
        <v>741</v>
      </c>
      <c r="G288" s="221" t="s">
        <v>146</v>
      </c>
      <c r="H288" s="222">
        <v>2</v>
      </c>
      <c r="I288" s="223"/>
      <c r="J288" s="224">
        <f>ROUND(I288*H288,2)</f>
        <v>0</v>
      </c>
      <c r="K288" s="220" t="s">
        <v>147</v>
      </c>
      <c r="L288" s="44"/>
      <c r="M288" s="225" t="s">
        <v>1</v>
      </c>
      <c r="N288" s="226" t="s">
        <v>44</v>
      </c>
      <c r="O288" s="91"/>
      <c r="P288" s="227">
        <f>O288*H288</f>
        <v>0</v>
      </c>
      <c r="Q288" s="227">
        <v>3.2169999999999999E-05</v>
      </c>
      <c r="R288" s="227">
        <f>Q288*H288</f>
        <v>6.4339999999999997E-05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148</v>
      </c>
      <c r="AT288" s="229" t="s">
        <v>143</v>
      </c>
      <c r="AU288" s="229" t="s">
        <v>89</v>
      </c>
      <c r="AY288" s="17" t="s">
        <v>141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87</v>
      </c>
      <c r="BK288" s="230">
        <f>ROUND(I288*H288,2)</f>
        <v>0</v>
      </c>
      <c r="BL288" s="17" t="s">
        <v>148</v>
      </c>
      <c r="BM288" s="229" t="s">
        <v>762</v>
      </c>
    </row>
    <row r="289" s="2" customFormat="1">
      <c r="A289" s="38"/>
      <c r="B289" s="39"/>
      <c r="C289" s="40"/>
      <c r="D289" s="231" t="s">
        <v>149</v>
      </c>
      <c r="E289" s="40"/>
      <c r="F289" s="232" t="s">
        <v>743</v>
      </c>
      <c r="G289" s="40"/>
      <c r="H289" s="40"/>
      <c r="I289" s="233"/>
      <c r="J289" s="40"/>
      <c r="K289" s="40"/>
      <c r="L289" s="44"/>
      <c r="M289" s="234"/>
      <c r="N289" s="235"/>
      <c r="O289" s="91"/>
      <c r="P289" s="91"/>
      <c r="Q289" s="91"/>
      <c r="R289" s="91"/>
      <c r="S289" s="91"/>
      <c r="T289" s="92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149</v>
      </c>
      <c r="AU289" s="17" t="s">
        <v>89</v>
      </c>
    </row>
    <row r="290" s="2" customFormat="1" ht="24.15" customHeight="1">
      <c r="A290" s="38"/>
      <c r="B290" s="39"/>
      <c r="C290" s="218" t="s">
        <v>763</v>
      </c>
      <c r="D290" s="218" t="s">
        <v>143</v>
      </c>
      <c r="E290" s="219" t="s">
        <v>745</v>
      </c>
      <c r="F290" s="220" t="s">
        <v>746</v>
      </c>
      <c r="G290" s="221" t="s">
        <v>201</v>
      </c>
      <c r="H290" s="222">
        <v>0.74399999999999999</v>
      </c>
      <c r="I290" s="223"/>
      <c r="J290" s="224">
        <f>ROUND(I290*H290,2)</f>
        <v>0</v>
      </c>
      <c r="K290" s="220" t="s">
        <v>147</v>
      </c>
      <c r="L290" s="44"/>
      <c r="M290" s="225" t="s">
        <v>1</v>
      </c>
      <c r="N290" s="226" t="s">
        <v>44</v>
      </c>
      <c r="O290" s="91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148</v>
      </c>
      <c r="AT290" s="229" t="s">
        <v>143</v>
      </c>
      <c r="AU290" s="229" t="s">
        <v>89</v>
      </c>
      <c r="AY290" s="17" t="s">
        <v>141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87</v>
      </c>
      <c r="BK290" s="230">
        <f>ROUND(I290*H290,2)</f>
        <v>0</v>
      </c>
      <c r="BL290" s="17" t="s">
        <v>148</v>
      </c>
      <c r="BM290" s="229" t="s">
        <v>764</v>
      </c>
    </row>
    <row r="291" s="2" customFormat="1">
      <c r="A291" s="38"/>
      <c r="B291" s="39"/>
      <c r="C291" s="40"/>
      <c r="D291" s="231" t="s">
        <v>149</v>
      </c>
      <c r="E291" s="40"/>
      <c r="F291" s="232" t="s">
        <v>748</v>
      </c>
      <c r="G291" s="40"/>
      <c r="H291" s="40"/>
      <c r="I291" s="233"/>
      <c r="J291" s="40"/>
      <c r="K291" s="40"/>
      <c r="L291" s="44"/>
      <c r="M291" s="234"/>
      <c r="N291" s="235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149</v>
      </c>
      <c r="AU291" s="17" t="s">
        <v>89</v>
      </c>
    </row>
    <row r="292" s="2" customFormat="1" ht="24.15" customHeight="1">
      <c r="A292" s="38"/>
      <c r="B292" s="39"/>
      <c r="C292" s="218" t="s">
        <v>643</v>
      </c>
      <c r="D292" s="218" t="s">
        <v>143</v>
      </c>
      <c r="E292" s="219" t="s">
        <v>749</v>
      </c>
      <c r="F292" s="220" t="s">
        <v>750</v>
      </c>
      <c r="G292" s="221" t="s">
        <v>201</v>
      </c>
      <c r="H292" s="222">
        <v>1.462</v>
      </c>
      <c r="I292" s="223"/>
      <c r="J292" s="224">
        <f>ROUND(I292*H292,2)</f>
        <v>0</v>
      </c>
      <c r="K292" s="220" t="s">
        <v>147</v>
      </c>
      <c r="L292" s="44"/>
      <c r="M292" s="225" t="s">
        <v>1</v>
      </c>
      <c r="N292" s="226" t="s">
        <v>44</v>
      </c>
      <c r="O292" s="91"/>
      <c r="P292" s="227">
        <f>O292*H292</f>
        <v>0</v>
      </c>
      <c r="Q292" s="227">
        <v>2.3010222040000001</v>
      </c>
      <c r="R292" s="227">
        <f>Q292*H292</f>
        <v>3.364094462248</v>
      </c>
      <c r="S292" s="227">
        <v>0</v>
      </c>
      <c r="T292" s="228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9" t="s">
        <v>148</v>
      </c>
      <c r="AT292" s="229" t="s">
        <v>143</v>
      </c>
      <c r="AU292" s="229" t="s">
        <v>89</v>
      </c>
      <c r="AY292" s="17" t="s">
        <v>141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7" t="s">
        <v>87</v>
      </c>
      <c r="BK292" s="230">
        <f>ROUND(I292*H292,2)</f>
        <v>0</v>
      </c>
      <c r="BL292" s="17" t="s">
        <v>148</v>
      </c>
      <c r="BM292" s="229" t="s">
        <v>765</v>
      </c>
    </row>
    <row r="293" s="2" customFormat="1">
      <c r="A293" s="38"/>
      <c r="B293" s="39"/>
      <c r="C293" s="40"/>
      <c r="D293" s="231" t="s">
        <v>149</v>
      </c>
      <c r="E293" s="40"/>
      <c r="F293" s="232" t="s">
        <v>752</v>
      </c>
      <c r="G293" s="40"/>
      <c r="H293" s="40"/>
      <c r="I293" s="233"/>
      <c r="J293" s="40"/>
      <c r="K293" s="40"/>
      <c r="L293" s="44"/>
      <c r="M293" s="234"/>
      <c r="N293" s="235"/>
      <c r="O293" s="91"/>
      <c r="P293" s="91"/>
      <c r="Q293" s="91"/>
      <c r="R293" s="91"/>
      <c r="S293" s="91"/>
      <c r="T293" s="92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149</v>
      </c>
      <c r="AU293" s="17" t="s">
        <v>89</v>
      </c>
    </row>
    <row r="294" s="2" customFormat="1" ht="24.15" customHeight="1">
      <c r="A294" s="38"/>
      <c r="B294" s="39"/>
      <c r="C294" s="271" t="s">
        <v>766</v>
      </c>
      <c r="D294" s="271" t="s">
        <v>344</v>
      </c>
      <c r="E294" s="272" t="s">
        <v>721</v>
      </c>
      <c r="F294" s="273" t="s">
        <v>722</v>
      </c>
      <c r="G294" s="274" t="s">
        <v>240</v>
      </c>
      <c r="H294" s="275">
        <v>0.57999999999999996</v>
      </c>
      <c r="I294" s="276"/>
      <c r="J294" s="277">
        <f>ROUND(I294*H294,2)</f>
        <v>0</v>
      </c>
      <c r="K294" s="273" t="s">
        <v>553</v>
      </c>
      <c r="L294" s="278"/>
      <c r="M294" s="279" t="s">
        <v>1</v>
      </c>
      <c r="N294" s="280" t="s">
        <v>44</v>
      </c>
      <c r="O294" s="91"/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167</v>
      </c>
      <c r="AT294" s="229" t="s">
        <v>344</v>
      </c>
      <c r="AU294" s="229" t="s">
        <v>89</v>
      </c>
      <c r="AY294" s="17" t="s">
        <v>141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87</v>
      </c>
      <c r="BK294" s="230">
        <f>ROUND(I294*H294,2)</f>
        <v>0</v>
      </c>
      <c r="BL294" s="17" t="s">
        <v>148</v>
      </c>
      <c r="BM294" s="229" t="s">
        <v>767</v>
      </c>
    </row>
    <row r="295" s="2" customFormat="1">
      <c r="A295" s="38"/>
      <c r="B295" s="39"/>
      <c r="C295" s="40"/>
      <c r="D295" s="231" t="s">
        <v>149</v>
      </c>
      <c r="E295" s="40"/>
      <c r="F295" s="232" t="s">
        <v>722</v>
      </c>
      <c r="G295" s="40"/>
      <c r="H295" s="40"/>
      <c r="I295" s="233"/>
      <c r="J295" s="40"/>
      <c r="K295" s="40"/>
      <c r="L295" s="44"/>
      <c r="M295" s="234"/>
      <c r="N295" s="235"/>
      <c r="O295" s="91"/>
      <c r="P295" s="91"/>
      <c r="Q295" s="91"/>
      <c r="R295" s="91"/>
      <c r="S295" s="91"/>
      <c r="T295" s="92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149</v>
      </c>
      <c r="AU295" s="17" t="s">
        <v>89</v>
      </c>
    </row>
    <row r="296" s="2" customFormat="1" ht="24.15" customHeight="1">
      <c r="A296" s="38"/>
      <c r="B296" s="39"/>
      <c r="C296" s="271" t="s">
        <v>645</v>
      </c>
      <c r="D296" s="271" t="s">
        <v>344</v>
      </c>
      <c r="E296" s="272" t="s">
        <v>730</v>
      </c>
      <c r="F296" s="273" t="s">
        <v>731</v>
      </c>
      <c r="G296" s="274" t="s">
        <v>240</v>
      </c>
      <c r="H296" s="275">
        <v>0.67000000000000004</v>
      </c>
      <c r="I296" s="276"/>
      <c r="J296" s="277">
        <f>ROUND(I296*H296,2)</f>
        <v>0</v>
      </c>
      <c r="K296" s="273" t="s">
        <v>553</v>
      </c>
      <c r="L296" s="278"/>
      <c r="M296" s="279" t="s">
        <v>1</v>
      </c>
      <c r="N296" s="280" t="s">
        <v>44</v>
      </c>
      <c r="O296" s="91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167</v>
      </c>
      <c r="AT296" s="229" t="s">
        <v>344</v>
      </c>
      <c r="AU296" s="229" t="s">
        <v>89</v>
      </c>
      <c r="AY296" s="17" t="s">
        <v>141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87</v>
      </c>
      <c r="BK296" s="230">
        <f>ROUND(I296*H296,2)</f>
        <v>0</v>
      </c>
      <c r="BL296" s="17" t="s">
        <v>148</v>
      </c>
      <c r="BM296" s="229" t="s">
        <v>768</v>
      </c>
    </row>
    <row r="297" s="2" customFormat="1">
      <c r="A297" s="38"/>
      <c r="B297" s="39"/>
      <c r="C297" s="40"/>
      <c r="D297" s="231" t="s">
        <v>149</v>
      </c>
      <c r="E297" s="40"/>
      <c r="F297" s="232" t="s">
        <v>731</v>
      </c>
      <c r="G297" s="40"/>
      <c r="H297" s="40"/>
      <c r="I297" s="233"/>
      <c r="J297" s="40"/>
      <c r="K297" s="40"/>
      <c r="L297" s="44"/>
      <c r="M297" s="234"/>
      <c r="N297" s="235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149</v>
      </c>
      <c r="AU297" s="17" t="s">
        <v>89</v>
      </c>
    </row>
    <row r="298" s="2" customFormat="1" ht="21.75" customHeight="1">
      <c r="A298" s="38"/>
      <c r="B298" s="39"/>
      <c r="C298" s="271" t="s">
        <v>769</v>
      </c>
      <c r="D298" s="271" t="s">
        <v>344</v>
      </c>
      <c r="E298" s="272" t="s">
        <v>757</v>
      </c>
      <c r="F298" s="273" t="s">
        <v>758</v>
      </c>
      <c r="G298" s="274" t="s">
        <v>224</v>
      </c>
      <c r="H298" s="275">
        <v>2</v>
      </c>
      <c r="I298" s="276"/>
      <c r="J298" s="277">
        <f>ROUND(I298*H298,2)</f>
        <v>0</v>
      </c>
      <c r="K298" s="273" t="s">
        <v>147</v>
      </c>
      <c r="L298" s="278"/>
      <c r="M298" s="279" t="s">
        <v>1</v>
      </c>
      <c r="N298" s="280" t="s">
        <v>44</v>
      </c>
      <c r="O298" s="91"/>
      <c r="P298" s="227">
        <f>O298*H298</f>
        <v>0</v>
      </c>
      <c r="Q298" s="227">
        <v>0.0056499999999999996</v>
      </c>
      <c r="R298" s="227">
        <f>Q298*H298</f>
        <v>0.011299999999999999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167</v>
      </c>
      <c r="AT298" s="229" t="s">
        <v>344</v>
      </c>
      <c r="AU298" s="229" t="s">
        <v>89</v>
      </c>
      <c r="AY298" s="17" t="s">
        <v>141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87</v>
      </c>
      <c r="BK298" s="230">
        <f>ROUND(I298*H298,2)</f>
        <v>0</v>
      </c>
      <c r="BL298" s="17" t="s">
        <v>148</v>
      </c>
      <c r="BM298" s="229" t="s">
        <v>102</v>
      </c>
    </row>
    <row r="299" s="2" customFormat="1">
      <c r="A299" s="38"/>
      <c r="B299" s="39"/>
      <c r="C299" s="40"/>
      <c r="D299" s="231" t="s">
        <v>149</v>
      </c>
      <c r="E299" s="40"/>
      <c r="F299" s="232" t="s">
        <v>758</v>
      </c>
      <c r="G299" s="40"/>
      <c r="H299" s="40"/>
      <c r="I299" s="233"/>
      <c r="J299" s="40"/>
      <c r="K299" s="40"/>
      <c r="L299" s="44"/>
      <c r="M299" s="234"/>
      <c r="N299" s="235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149</v>
      </c>
      <c r="AU299" s="17" t="s">
        <v>89</v>
      </c>
    </row>
    <row r="300" s="12" customFormat="1" ht="25.92" customHeight="1">
      <c r="A300" s="12"/>
      <c r="B300" s="202"/>
      <c r="C300" s="203"/>
      <c r="D300" s="204" t="s">
        <v>78</v>
      </c>
      <c r="E300" s="205" t="s">
        <v>770</v>
      </c>
      <c r="F300" s="205" t="s">
        <v>771</v>
      </c>
      <c r="G300" s="203"/>
      <c r="H300" s="203"/>
      <c r="I300" s="206"/>
      <c r="J300" s="207">
        <f>BK300</f>
        <v>0</v>
      </c>
      <c r="K300" s="203"/>
      <c r="L300" s="208"/>
      <c r="M300" s="209"/>
      <c r="N300" s="210"/>
      <c r="O300" s="210"/>
      <c r="P300" s="211">
        <f>P301+P304+P307</f>
        <v>0</v>
      </c>
      <c r="Q300" s="210"/>
      <c r="R300" s="211">
        <f>R301+R304+R307</f>
        <v>0</v>
      </c>
      <c r="S300" s="210"/>
      <c r="T300" s="212">
        <f>T301+T304+T307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3" t="s">
        <v>148</v>
      </c>
      <c r="AT300" s="214" t="s">
        <v>78</v>
      </c>
      <c r="AU300" s="214" t="s">
        <v>79</v>
      </c>
      <c r="AY300" s="213" t="s">
        <v>141</v>
      </c>
      <c r="BK300" s="215">
        <f>BK301+BK304+BK307</f>
        <v>0</v>
      </c>
    </row>
    <row r="301" s="12" customFormat="1" ht="22.8" customHeight="1">
      <c r="A301" s="12"/>
      <c r="B301" s="202"/>
      <c r="C301" s="203"/>
      <c r="D301" s="204" t="s">
        <v>78</v>
      </c>
      <c r="E301" s="216" t="s">
        <v>772</v>
      </c>
      <c r="F301" s="216" t="s">
        <v>773</v>
      </c>
      <c r="G301" s="203"/>
      <c r="H301" s="203"/>
      <c r="I301" s="206"/>
      <c r="J301" s="217">
        <f>BK301</f>
        <v>0</v>
      </c>
      <c r="K301" s="203"/>
      <c r="L301" s="208"/>
      <c r="M301" s="209"/>
      <c r="N301" s="210"/>
      <c r="O301" s="210"/>
      <c r="P301" s="211">
        <f>SUM(P302:P303)</f>
        <v>0</v>
      </c>
      <c r="Q301" s="210"/>
      <c r="R301" s="211">
        <f>SUM(R302:R303)</f>
        <v>0</v>
      </c>
      <c r="S301" s="210"/>
      <c r="T301" s="212">
        <f>SUM(T302:T303)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3" t="s">
        <v>87</v>
      </c>
      <c r="AT301" s="214" t="s">
        <v>78</v>
      </c>
      <c r="AU301" s="214" t="s">
        <v>87</v>
      </c>
      <c r="AY301" s="213" t="s">
        <v>141</v>
      </c>
      <c r="BK301" s="215">
        <f>SUM(BK302:BK303)</f>
        <v>0</v>
      </c>
    </row>
    <row r="302" s="2" customFormat="1" ht="24.15" customHeight="1">
      <c r="A302" s="38"/>
      <c r="B302" s="39"/>
      <c r="C302" s="218" t="s">
        <v>646</v>
      </c>
      <c r="D302" s="218" t="s">
        <v>143</v>
      </c>
      <c r="E302" s="219" t="s">
        <v>774</v>
      </c>
      <c r="F302" s="220" t="s">
        <v>775</v>
      </c>
      <c r="G302" s="221" t="s">
        <v>582</v>
      </c>
      <c r="H302" s="222">
        <v>12</v>
      </c>
      <c r="I302" s="223"/>
      <c r="J302" s="224">
        <f>ROUND(I302*H302,2)</f>
        <v>0</v>
      </c>
      <c r="K302" s="220" t="s">
        <v>147</v>
      </c>
      <c r="L302" s="44"/>
      <c r="M302" s="225" t="s">
        <v>1</v>
      </c>
      <c r="N302" s="226" t="s">
        <v>44</v>
      </c>
      <c r="O302" s="91"/>
      <c r="P302" s="227">
        <f>O302*H302</f>
        <v>0</v>
      </c>
      <c r="Q302" s="227">
        <v>0</v>
      </c>
      <c r="R302" s="227">
        <f>Q302*H302</f>
        <v>0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148</v>
      </c>
      <c r="AT302" s="229" t="s">
        <v>143</v>
      </c>
      <c r="AU302" s="229" t="s">
        <v>89</v>
      </c>
      <c r="AY302" s="17" t="s">
        <v>141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87</v>
      </c>
      <c r="BK302" s="230">
        <f>ROUND(I302*H302,2)</f>
        <v>0</v>
      </c>
      <c r="BL302" s="17" t="s">
        <v>148</v>
      </c>
      <c r="BM302" s="229" t="s">
        <v>776</v>
      </c>
    </row>
    <row r="303" s="2" customFormat="1">
      <c r="A303" s="38"/>
      <c r="B303" s="39"/>
      <c r="C303" s="40"/>
      <c r="D303" s="231" t="s">
        <v>149</v>
      </c>
      <c r="E303" s="40"/>
      <c r="F303" s="232" t="s">
        <v>777</v>
      </c>
      <c r="G303" s="40"/>
      <c r="H303" s="40"/>
      <c r="I303" s="233"/>
      <c r="J303" s="40"/>
      <c r="K303" s="40"/>
      <c r="L303" s="44"/>
      <c r="M303" s="234"/>
      <c r="N303" s="235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149</v>
      </c>
      <c r="AU303" s="17" t="s">
        <v>89</v>
      </c>
    </row>
    <row r="304" s="12" customFormat="1" ht="22.8" customHeight="1">
      <c r="A304" s="12"/>
      <c r="B304" s="202"/>
      <c r="C304" s="203"/>
      <c r="D304" s="204" t="s">
        <v>78</v>
      </c>
      <c r="E304" s="216" t="s">
        <v>778</v>
      </c>
      <c r="F304" s="216" t="s">
        <v>779</v>
      </c>
      <c r="G304" s="203"/>
      <c r="H304" s="203"/>
      <c r="I304" s="206"/>
      <c r="J304" s="217">
        <f>BK304</f>
        <v>0</v>
      </c>
      <c r="K304" s="203"/>
      <c r="L304" s="208"/>
      <c r="M304" s="209"/>
      <c r="N304" s="210"/>
      <c r="O304" s="210"/>
      <c r="P304" s="211">
        <f>SUM(P305:P306)</f>
        <v>0</v>
      </c>
      <c r="Q304" s="210"/>
      <c r="R304" s="211">
        <f>SUM(R305:R306)</f>
        <v>0</v>
      </c>
      <c r="S304" s="210"/>
      <c r="T304" s="212">
        <f>SUM(T305:T306)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3" t="s">
        <v>87</v>
      </c>
      <c r="AT304" s="214" t="s">
        <v>78</v>
      </c>
      <c r="AU304" s="214" t="s">
        <v>87</v>
      </c>
      <c r="AY304" s="213" t="s">
        <v>141</v>
      </c>
      <c r="BK304" s="215">
        <f>SUM(BK305:BK306)</f>
        <v>0</v>
      </c>
    </row>
    <row r="305" s="2" customFormat="1" ht="16.5" customHeight="1">
      <c r="A305" s="38"/>
      <c r="B305" s="39"/>
      <c r="C305" s="218" t="s">
        <v>780</v>
      </c>
      <c r="D305" s="218" t="s">
        <v>143</v>
      </c>
      <c r="E305" s="219" t="s">
        <v>781</v>
      </c>
      <c r="F305" s="220" t="s">
        <v>782</v>
      </c>
      <c r="G305" s="221" t="s">
        <v>582</v>
      </c>
      <c r="H305" s="222">
        <v>15</v>
      </c>
      <c r="I305" s="223"/>
      <c r="J305" s="224">
        <f>ROUND(I305*H305,2)</f>
        <v>0</v>
      </c>
      <c r="K305" s="220" t="s">
        <v>147</v>
      </c>
      <c r="L305" s="44"/>
      <c r="M305" s="225" t="s">
        <v>1</v>
      </c>
      <c r="N305" s="226" t="s">
        <v>44</v>
      </c>
      <c r="O305" s="91"/>
      <c r="P305" s="227">
        <f>O305*H305</f>
        <v>0</v>
      </c>
      <c r="Q305" s="227">
        <v>0</v>
      </c>
      <c r="R305" s="227">
        <f>Q305*H305</f>
        <v>0</v>
      </c>
      <c r="S305" s="227">
        <v>0</v>
      </c>
      <c r="T305" s="228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9" t="s">
        <v>148</v>
      </c>
      <c r="AT305" s="229" t="s">
        <v>143</v>
      </c>
      <c r="AU305" s="229" t="s">
        <v>89</v>
      </c>
      <c r="AY305" s="17" t="s">
        <v>141</v>
      </c>
      <c r="BE305" s="230">
        <f>IF(N305="základní",J305,0)</f>
        <v>0</v>
      </c>
      <c r="BF305" s="230">
        <f>IF(N305="snížená",J305,0)</f>
        <v>0</v>
      </c>
      <c r="BG305" s="230">
        <f>IF(N305="zákl. přenesená",J305,0)</f>
        <v>0</v>
      </c>
      <c r="BH305" s="230">
        <f>IF(N305="sníž. přenesená",J305,0)</f>
        <v>0</v>
      </c>
      <c r="BI305" s="230">
        <f>IF(N305="nulová",J305,0)</f>
        <v>0</v>
      </c>
      <c r="BJ305" s="17" t="s">
        <v>87</v>
      </c>
      <c r="BK305" s="230">
        <f>ROUND(I305*H305,2)</f>
        <v>0</v>
      </c>
      <c r="BL305" s="17" t="s">
        <v>148</v>
      </c>
      <c r="BM305" s="229" t="s">
        <v>783</v>
      </c>
    </row>
    <row r="306" s="2" customFormat="1">
      <c r="A306" s="38"/>
      <c r="B306" s="39"/>
      <c r="C306" s="40"/>
      <c r="D306" s="231" t="s">
        <v>149</v>
      </c>
      <c r="E306" s="40"/>
      <c r="F306" s="232" t="s">
        <v>784</v>
      </c>
      <c r="G306" s="40"/>
      <c r="H306" s="40"/>
      <c r="I306" s="233"/>
      <c r="J306" s="40"/>
      <c r="K306" s="40"/>
      <c r="L306" s="44"/>
      <c r="M306" s="234"/>
      <c r="N306" s="235"/>
      <c r="O306" s="91"/>
      <c r="P306" s="91"/>
      <c r="Q306" s="91"/>
      <c r="R306" s="91"/>
      <c r="S306" s="91"/>
      <c r="T306" s="92"/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T306" s="17" t="s">
        <v>149</v>
      </c>
      <c r="AU306" s="17" t="s">
        <v>89</v>
      </c>
    </row>
    <row r="307" s="12" customFormat="1" ht="22.8" customHeight="1">
      <c r="A307" s="12"/>
      <c r="B307" s="202"/>
      <c r="C307" s="203"/>
      <c r="D307" s="204" t="s">
        <v>78</v>
      </c>
      <c r="E307" s="216" t="s">
        <v>785</v>
      </c>
      <c r="F307" s="216" t="s">
        <v>786</v>
      </c>
      <c r="G307" s="203"/>
      <c r="H307" s="203"/>
      <c r="I307" s="206"/>
      <c r="J307" s="217">
        <f>BK307</f>
        <v>0</v>
      </c>
      <c r="K307" s="203"/>
      <c r="L307" s="208"/>
      <c r="M307" s="209"/>
      <c r="N307" s="210"/>
      <c r="O307" s="210"/>
      <c r="P307" s="211">
        <f>SUM(P308:P309)</f>
        <v>0</v>
      </c>
      <c r="Q307" s="210"/>
      <c r="R307" s="211">
        <f>SUM(R308:R309)</f>
        <v>0</v>
      </c>
      <c r="S307" s="210"/>
      <c r="T307" s="212">
        <f>SUM(T308:T309)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13" t="s">
        <v>87</v>
      </c>
      <c r="AT307" s="214" t="s">
        <v>78</v>
      </c>
      <c r="AU307" s="214" t="s">
        <v>87</v>
      </c>
      <c r="AY307" s="213" t="s">
        <v>141</v>
      </c>
      <c r="BK307" s="215">
        <f>SUM(BK308:BK309)</f>
        <v>0</v>
      </c>
    </row>
    <row r="308" s="2" customFormat="1" ht="16.5" customHeight="1">
      <c r="A308" s="38"/>
      <c r="B308" s="39"/>
      <c r="C308" s="218" t="s">
        <v>650</v>
      </c>
      <c r="D308" s="218" t="s">
        <v>143</v>
      </c>
      <c r="E308" s="219" t="s">
        <v>787</v>
      </c>
      <c r="F308" s="220" t="s">
        <v>788</v>
      </c>
      <c r="G308" s="221" t="s">
        <v>582</v>
      </c>
      <c r="H308" s="222">
        <v>15</v>
      </c>
      <c r="I308" s="223"/>
      <c r="J308" s="224">
        <f>ROUND(I308*H308,2)</f>
        <v>0</v>
      </c>
      <c r="K308" s="220" t="s">
        <v>147</v>
      </c>
      <c r="L308" s="44"/>
      <c r="M308" s="225" t="s">
        <v>1</v>
      </c>
      <c r="N308" s="226" t="s">
        <v>44</v>
      </c>
      <c r="O308" s="91"/>
      <c r="P308" s="227">
        <f>O308*H308</f>
        <v>0</v>
      </c>
      <c r="Q308" s="227">
        <v>0</v>
      </c>
      <c r="R308" s="227">
        <f>Q308*H308</f>
        <v>0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148</v>
      </c>
      <c r="AT308" s="229" t="s">
        <v>143</v>
      </c>
      <c r="AU308" s="229" t="s">
        <v>89</v>
      </c>
      <c r="AY308" s="17" t="s">
        <v>141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87</v>
      </c>
      <c r="BK308" s="230">
        <f>ROUND(I308*H308,2)</f>
        <v>0</v>
      </c>
      <c r="BL308" s="17" t="s">
        <v>148</v>
      </c>
      <c r="BM308" s="229" t="s">
        <v>789</v>
      </c>
    </row>
    <row r="309" s="2" customFormat="1">
      <c r="A309" s="38"/>
      <c r="B309" s="39"/>
      <c r="C309" s="40"/>
      <c r="D309" s="231" t="s">
        <v>149</v>
      </c>
      <c r="E309" s="40"/>
      <c r="F309" s="232" t="s">
        <v>790</v>
      </c>
      <c r="G309" s="40"/>
      <c r="H309" s="40"/>
      <c r="I309" s="233"/>
      <c r="J309" s="40"/>
      <c r="K309" s="40"/>
      <c r="L309" s="44"/>
      <c r="M309" s="281"/>
      <c r="N309" s="282"/>
      <c r="O309" s="283"/>
      <c r="P309" s="283"/>
      <c r="Q309" s="283"/>
      <c r="R309" s="283"/>
      <c r="S309" s="283"/>
      <c r="T309" s="284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149</v>
      </c>
      <c r="AU309" s="17" t="s">
        <v>89</v>
      </c>
    </row>
    <row r="310" s="2" customFormat="1" ht="6.96" customHeight="1">
      <c r="A310" s="38"/>
      <c r="B310" s="66"/>
      <c r="C310" s="67"/>
      <c r="D310" s="67"/>
      <c r="E310" s="67"/>
      <c r="F310" s="67"/>
      <c r="G310" s="67"/>
      <c r="H310" s="67"/>
      <c r="I310" s="67"/>
      <c r="J310" s="67"/>
      <c r="K310" s="67"/>
      <c r="L310" s="44"/>
      <c r="M310" s="38"/>
      <c r="O310" s="38"/>
      <c r="P310" s="38"/>
      <c r="Q310" s="38"/>
      <c r="R310" s="38"/>
      <c r="S310" s="38"/>
      <c r="T310" s="3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</row>
  </sheetData>
  <sheetProtection sheet="1" autoFilter="0" formatColumns="0" formatRows="0" objects="1" scenarios="1" spinCount="100000" saltValue="rklbYYZbv+3+OqsQUUe+rKe65Yu7VY4GEdwYGNUUQKdnhVRyUZD0HkvXX2rqQKld2eZK3fPxs/EUQtYgSknPgg==" hashValue="28ytTYK8ZSvrpSVNp/zHPi9gje0OTJ88p04dqLoK9qS50W2tA6f2M/E9XJL7tvzGDXJUzTtcAe6o1P1/fsL4QA==" algorithmName="SHA-512" password="C7A2"/>
  <autoFilter ref="C135:K309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Hanka</dc:creator>
  <cp:lastModifiedBy>Hanka</cp:lastModifiedBy>
  <dcterms:created xsi:type="dcterms:W3CDTF">2024-07-31T09:56:08Z</dcterms:created>
  <dcterms:modified xsi:type="dcterms:W3CDTF">2024-07-31T09:56:14Z</dcterms:modified>
</cp:coreProperties>
</file>